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95" activeTab="3"/>
  </bookViews>
  <sheets>
    <sheet name="一般公共预算收支总表" sheetId="20" r:id="rId1"/>
    <sheet name="政府性基金预算收支总表" sheetId="17" r:id="rId2"/>
    <sheet name="新增债务安排表" sheetId="15" r:id="rId3"/>
    <sheet name="债务限额调整表" sheetId="14" r:id="rId4"/>
  </sheets>
  <definedNames>
    <definedName name="GG">#REF!</definedName>
    <definedName name="_xlnm.Print_Area">#N/A</definedName>
    <definedName name="_xlnm.Print_Titles">#N/A</definedName>
    <definedName name="地区名称">#REF!</definedName>
    <definedName name="_xlnm.Print_Titles" localSheetId="1">政府性基金预算收支总表!$4:$5</definedName>
    <definedName name="_xlnm.Print_Titles" localSheetId="0">一般公共预算收支总表!$4:$5</definedName>
    <definedName name="_xlnm.Print_Titles" localSheetId="2">新增债务安排表!$4:$4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<sst xmlns="http://schemas.openxmlformats.org/spreadsheetml/2006/main" count="193" uniqueCount="155">
  <si>
    <t>附件1</t>
  </si>
  <si>
    <t>深圳市罗湖区2022年一般公共预算第一次调整收支总表</t>
  </si>
  <si>
    <t>制表日期：2022年5月12日</t>
  </si>
  <si>
    <t>单位：万元</t>
  </si>
  <si>
    <t>一般公共预算收入</t>
  </si>
  <si>
    <t>一般公共预算支出</t>
  </si>
  <si>
    <t>序号</t>
  </si>
  <si>
    <t>项目</t>
  </si>
  <si>
    <t>年初预算</t>
  </si>
  <si>
    <t>第一次
预算调整数</t>
  </si>
  <si>
    <t>比年初
预算增减</t>
  </si>
  <si>
    <t>一</t>
  </si>
  <si>
    <t>一般公共预算收入合计</t>
  </si>
  <si>
    <t>一般公共预算支出合计</t>
  </si>
  <si>
    <t>（一）</t>
  </si>
  <si>
    <t>税收收入</t>
  </si>
  <si>
    <t>一般公共服务支出</t>
  </si>
  <si>
    <t xml:space="preserve">    增值税</t>
  </si>
  <si>
    <t>国防支出</t>
  </si>
  <si>
    <t xml:space="preserve">    企业所得税</t>
  </si>
  <si>
    <t>公共安全支出</t>
  </si>
  <si>
    <t xml:space="preserve">    个人所得税</t>
  </si>
  <si>
    <t>教育支出</t>
  </si>
  <si>
    <t xml:space="preserve">    城市维护建设税</t>
  </si>
  <si>
    <t>科学技术支出</t>
  </si>
  <si>
    <t xml:space="preserve">    房产税</t>
  </si>
  <si>
    <t>文化旅游体育与传媒支出</t>
  </si>
  <si>
    <t xml:space="preserve">    印花税</t>
  </si>
  <si>
    <t>社会保障和就业支出</t>
  </si>
  <si>
    <t xml:space="preserve">    城镇土地使用税</t>
  </si>
  <si>
    <t>卫生健康支出</t>
  </si>
  <si>
    <t xml:space="preserve">    土地增值税</t>
  </si>
  <si>
    <t>节能环保支出</t>
  </si>
  <si>
    <t xml:space="preserve">    契税</t>
  </si>
  <si>
    <t>城乡社区支出</t>
  </si>
  <si>
    <t xml:space="preserve">    其他税收</t>
  </si>
  <si>
    <t>农林水支出</t>
  </si>
  <si>
    <t>（二）</t>
  </si>
  <si>
    <t>非税收入</t>
  </si>
  <si>
    <t>交通运输支出</t>
  </si>
  <si>
    <t>二</t>
  </si>
  <si>
    <t>上级补助收入</t>
  </si>
  <si>
    <t>资源勘探信息等支出</t>
  </si>
  <si>
    <t>三</t>
  </si>
  <si>
    <t>调入资金</t>
  </si>
  <si>
    <t>自然资源海洋气象等支出</t>
  </si>
  <si>
    <t>从政府性基金调入一般公共预算</t>
  </si>
  <si>
    <t>住房保障支出</t>
  </si>
  <si>
    <t>从国有资本经营预算调入一般公共预算</t>
  </si>
  <si>
    <t>灾害防治及应急管理支出</t>
  </si>
  <si>
    <t>从其他资金调入一般公共预算</t>
  </si>
  <si>
    <t>预备费</t>
  </si>
  <si>
    <t>四</t>
  </si>
  <si>
    <t>动用预算稳定调节基金</t>
  </si>
  <si>
    <t>其他支出</t>
  </si>
  <si>
    <t>五</t>
  </si>
  <si>
    <t>债务转贷收入</t>
  </si>
  <si>
    <t>债务付息支出</t>
  </si>
  <si>
    <t>六</t>
  </si>
  <si>
    <t>结转结余收入</t>
  </si>
  <si>
    <t>债务发行费用支出</t>
  </si>
  <si>
    <t>安排预算稳定调节基金</t>
  </si>
  <si>
    <t>上解支出</t>
  </si>
  <si>
    <t>补充预算周转金</t>
  </si>
  <si>
    <t>收入总量</t>
  </si>
  <si>
    <t>支出总量</t>
  </si>
  <si>
    <t>附件2</t>
  </si>
  <si>
    <t>深圳市罗湖区2022年政府性基金预算第一次调整收支总表</t>
  </si>
  <si>
    <t>收                     入</t>
  </si>
  <si>
    <t>支                     出</t>
  </si>
  <si>
    <t>项          目</t>
  </si>
  <si>
    <t>一、政府性基金收入</t>
  </si>
  <si>
    <t>一、城乡社区支出</t>
  </si>
  <si>
    <t xml:space="preserve">  彩票公益金收入</t>
  </si>
  <si>
    <t xml:space="preserve">  国有土地使用权出让收入安排的支出</t>
  </si>
  <si>
    <t xml:space="preserve">    体育彩票公益金收入</t>
  </si>
  <si>
    <t xml:space="preserve">    城市建设支出</t>
  </si>
  <si>
    <t>二、专项债务对应项目专项收入</t>
  </si>
  <si>
    <t xml:space="preserve">    征地和拆迁补偿支出</t>
  </si>
  <si>
    <t xml:space="preserve">  其他政府性基金专项债务对应项目专项收入</t>
  </si>
  <si>
    <t xml:space="preserve">    农村基础设施建设支出</t>
  </si>
  <si>
    <t xml:space="preserve">    其他地方自行试点项目收益专项债券对应项目专项收入</t>
  </si>
  <si>
    <t xml:space="preserve">  国有土地使用权出让收入对应专项债务收入安排的支出</t>
  </si>
  <si>
    <t xml:space="preserve">    其他国有土地使用权出让收入对应专项债务收入安排的支出</t>
  </si>
  <si>
    <t>二、其他支出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</si>
  <si>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</si>
  <si>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</si>
  <si>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</si>
  <si>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其他政府性基金及对应专项债务收入安排的支出</t>
  </si>
  <si>
    <t xml:space="preserve">    其他地方自行试点项目收益专项债券收入安排的支出  </t>
  </si>
  <si>
    <t>三、债务付息支出</t>
  </si>
  <si>
    <t xml:space="preserve">  地方政府专项债务付息支出</t>
  </si>
  <si>
    <t xml:space="preserve">    国有土地使用权出让金债务付息支出</t>
  </si>
  <si>
    <t xml:space="preserve">    其他地方自行试点项目收益专项债券付息支出</t>
  </si>
  <si>
    <t>四、债务发行费用支出</t>
  </si>
  <si>
    <t xml:space="preserve">  地方政府专项债务发行费用支出</t>
  </si>
  <si>
    <t xml:space="preserve">    国有土地使用权出让金债务发行费用支出</t>
  </si>
  <si>
    <t xml:space="preserve">    其他地方自行试点项目收益专项债券发行费用支出</t>
  </si>
  <si>
    <t>本年收入小计</t>
  </si>
  <si>
    <t>本年支出小计</t>
  </si>
  <si>
    <t>转移性收入</t>
  </si>
  <si>
    <t>转移性支出</t>
  </si>
  <si>
    <t xml:space="preserve">  政府性基金转移支付收入</t>
  </si>
  <si>
    <t xml:space="preserve">  政府性基金转移支付</t>
  </si>
  <si>
    <t xml:space="preserve">    城乡社区</t>
  </si>
  <si>
    <t xml:space="preserve">  上解支出</t>
  </si>
  <si>
    <t xml:space="preserve">      城市更新项目地价款</t>
  </si>
  <si>
    <t xml:space="preserve">  调出资金</t>
  </si>
  <si>
    <t xml:space="preserve">    其他收入</t>
  </si>
  <si>
    <t xml:space="preserve">  年终结余</t>
  </si>
  <si>
    <t xml:space="preserve">      彩票公益金专项转移收入</t>
  </si>
  <si>
    <t>债务还本支出</t>
  </si>
  <si>
    <t xml:space="preserve">  债务转贷收入</t>
  </si>
  <si>
    <t xml:space="preserve">    地方政府专项债务还本支出</t>
  </si>
  <si>
    <t xml:space="preserve">    地方政府专项债务转贷收入</t>
  </si>
  <si>
    <t xml:space="preserve">      国有土地使用权出让金债务还本支出</t>
  </si>
  <si>
    <t xml:space="preserve">  上年结转结余收入</t>
  </si>
  <si>
    <t xml:space="preserve">      其他地方自行试点项目收益专项债券还本支出</t>
  </si>
  <si>
    <t>总计</t>
  </si>
  <si>
    <t>附件3</t>
  </si>
  <si>
    <t>深圳市罗湖区2022年第二批新增地方政府债务限额资金安排表</t>
  </si>
  <si>
    <t>制表日期：2022年5月13日</t>
  </si>
  <si>
    <t>单位：亿元</t>
  </si>
  <si>
    <t>债券性质</t>
  </si>
  <si>
    <t>项目名称</t>
  </si>
  <si>
    <t>项目内容</t>
  </si>
  <si>
    <t>安排债券规模</t>
  </si>
  <si>
    <t>新增专项债券</t>
  </si>
  <si>
    <t>深圳市罗湖区2022年医院建设及医疗设备购置项目</t>
  </si>
  <si>
    <t>智丰大厦1栋(生殖医学中心和医学检验中心)建设改造工程项目、罗湖区疾控中心改造工程及设备购置项目、生殖医学中心和医学检验中心建设工程、罗湖区五方健康驿站</t>
  </si>
  <si>
    <t>深圳市罗湖区大梧桐新兴产业带 2022年基础设施建设项目</t>
  </si>
  <si>
    <t>罗湖棚改红线外市政配套项目、特力-吉盟黄金首饰产业园升级改造项目捆绑建设工程、大望桥拆除重建工程、垃圾转运站及市政公厕提升改造工程（2019年）、罗湖区省立绿道2号线（淘金山二线巡逻路段） 改建工程、未移交市政管理公共道路市政化改造项目、沙湾路百果园侧1号边坡等10个边坡治理工程、金湖山庄东侧后山边坡等边坡治理工程、罗湖国际化示范街区一期工程</t>
  </si>
  <si>
    <t xml:space="preserve">深圳市罗湖区2022年老旧城区综合治理工程 </t>
  </si>
  <si>
    <t>罗湖区全面实施“瓶改管” 工程</t>
  </si>
  <si>
    <t xml:space="preserve">深圳市罗湖区2022年优质饮用水及供水设施改造项目 </t>
  </si>
  <si>
    <t>罗湖区优质饮用水入户改造工程第二阶段（第三批）、罗湖区居民小区二次供水设施提标改造工程、罗湖区优质饮用水入户工程第二阶段</t>
  </si>
  <si>
    <t>深圳市罗湖区2022年文体设施建设工程</t>
  </si>
  <si>
    <t>“一馆一中心” 项目、粤海体育休闲公园（二期）新建工程、翠湖文体公园新建工程</t>
  </si>
  <si>
    <t>深圳市罗湖区2022年流域水环境治理项目</t>
  </si>
  <si>
    <t>罗湖区小区正本清源巩固提升工程（第一批）、清水河综合整治工程、梧桐山河及其支流（茂仔水、赤水洞水） 碧道工程、正坑水碧道工程、罗湖区LH-285地块水质保障工程、环深圳水库绿道项目</t>
  </si>
  <si>
    <t xml:space="preserve">深圳市罗湖区2022年新型基础设施建设项目 </t>
  </si>
  <si>
    <t>罗湖区智慧交通提升项目、智慧边防建设工程、人像识别系统建设项目</t>
  </si>
  <si>
    <t xml:space="preserve">深圳市罗湖区2022年公办幼儿园建设工程 </t>
  </si>
  <si>
    <t>新秀罗芳片区09-10地块幼儿园新建工程、银湖片区07-03地块幼儿园新建工程、中海鹿丹名苑配套幼儿园 、 淘金山小区配套幼儿园改造工程、水贝旧改配套幼儿园二次改造工程</t>
  </si>
  <si>
    <t>附件4</t>
  </si>
  <si>
    <t>深圳市罗湖区2022年地方政府债务限额调整情况表</t>
  </si>
  <si>
    <t>限额</t>
  </si>
  <si>
    <t>备注</t>
  </si>
  <si>
    <t>2022年地方政府债务限额</t>
  </si>
  <si>
    <t>一般债务限额</t>
  </si>
  <si>
    <t>专项债务限额</t>
  </si>
  <si>
    <t>其中：</t>
  </si>
  <si>
    <t>2022年新增地方政府债务限额</t>
  </si>
  <si>
    <r>
      <rPr>
        <sz val="12"/>
        <color theme="1"/>
        <rFont val="楷体"/>
        <charset val="134"/>
      </rPr>
      <t>其中：20</t>
    </r>
    <r>
      <rPr>
        <sz val="12"/>
        <rFont val="楷体"/>
        <charset val="134"/>
      </rPr>
      <t>22年3月下</t>
    </r>
    <r>
      <rPr>
        <sz val="12"/>
        <color theme="1"/>
        <rFont val="楷体"/>
        <charset val="134"/>
      </rPr>
      <t>达第1批专项债限额</t>
    </r>
  </si>
  <si>
    <r>
      <rPr>
        <sz val="12"/>
        <color theme="1"/>
        <rFont val="楷体"/>
        <charset val="134"/>
      </rPr>
      <t xml:space="preserve">      202</t>
    </r>
    <r>
      <rPr>
        <sz val="12"/>
        <rFont val="楷体"/>
        <charset val="134"/>
      </rPr>
      <t>2年5月下</t>
    </r>
    <r>
      <rPr>
        <sz val="12"/>
        <color theme="1"/>
        <rFont val="楷体"/>
        <charset val="134"/>
      </rPr>
      <t>达第2批专项债限额</t>
    </r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</si>
</sst>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_ * #,##0_ ;_ * \-#,##0_ ;_ * &quot;-&quot;??_ ;_ @_ "/>
    <numFmt numFmtId="178" formatCode="0_);[Red]\(0\)"/>
    <numFmt numFmtId="179" formatCode="_-* #,##0.00_-;\-* #,##0.00_-;_-* &quot;-&quot;??_-;_-@_-"/>
    <numFmt numFmtId="180" formatCode="_-* #,##0_-;\-* #,##0_-;_-* &quot;-&quot;_-;_-@_-"/>
    <numFmt numFmtId="181" formatCode="#,##0_ "/>
    <numFmt numFmtId="182" formatCode="0_ "/>
    <numFmt numFmtId="183" formatCode="#,##0.0000_ "/>
  </numFmts>
  <fonts count="37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楷体"/>
      <charset val="134"/>
    </font>
    <font>
      <b/>
      <sz val="11"/>
      <color theme="1"/>
      <name val="楷体"/>
      <charset val="134"/>
    </font>
    <font>
      <sz val="12"/>
      <name val="楷体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b/>
      <sz val="16"/>
      <name val="宋体"/>
      <charset val="134"/>
      <scheme val="minor"/>
    </font>
    <font>
      <b/>
      <sz val="12"/>
      <name val="楷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/>
    <xf numFmtId="0" fontId="2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6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0"/>
    <xf numFmtId="0" fontId="23" fillId="1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1" fillId="10" borderId="15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30" fillId="29" borderId="14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9" fillId="0" borderId="0"/>
    <xf numFmtId="0" fontId="14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/>
    <xf numFmtId="0" fontId="35" fillId="0" borderId="0"/>
    <xf numFmtId="0" fontId="35" fillId="0" borderId="0"/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14" applyFont="1" applyFill="1"/>
    <xf numFmtId="0" fontId="9" fillId="0" borderId="0" xfId="14" applyFont="1" applyFill="1" applyBorder="1" applyAlignment="1"/>
    <xf numFmtId="0" fontId="8" fillId="0" borderId="0" xfId="14" applyFont="1" applyFill="1" applyBorder="1"/>
    <xf numFmtId="0" fontId="9" fillId="0" borderId="0" xfId="14" applyFont="1" applyFill="1"/>
    <xf numFmtId="0" fontId="8" fillId="0" borderId="0" xfId="14" applyFont="1" applyFill="1" applyAlignment="1">
      <alignment vertical="center"/>
    </xf>
    <xf numFmtId="0" fontId="8" fillId="0" borderId="0" xfId="14" applyFont="1" applyFill="1" applyAlignment="1">
      <alignment wrapText="1"/>
    </xf>
    <xf numFmtId="178" fontId="8" fillId="0" borderId="0" xfId="14" applyNumberFormat="1" applyFont="1" applyFill="1"/>
    <xf numFmtId="0" fontId="7" fillId="0" borderId="0" xfId="52" applyFont="1" applyAlignment="1">
      <alignment horizontal="left" vertical="center" wrapText="1"/>
    </xf>
    <xf numFmtId="178" fontId="7" fillId="0" borderId="0" xfId="52" applyNumberFormat="1" applyFont="1" applyAlignment="1">
      <alignment horizontal="left" vertical="center"/>
    </xf>
    <xf numFmtId="0" fontId="10" fillId="0" borderId="0" xfId="14" applyFont="1" applyFill="1" applyAlignment="1">
      <alignment horizontal="center" vertical="center" wrapText="1"/>
    </xf>
    <xf numFmtId="0" fontId="10" fillId="0" borderId="0" xfId="14" applyFont="1" applyFill="1" applyAlignment="1">
      <alignment horizontal="center" vertical="center"/>
    </xf>
    <xf numFmtId="178" fontId="9" fillId="0" borderId="0" xfId="14" applyNumberFormat="1" applyFont="1" applyFill="1" applyBorder="1" applyAlignment="1"/>
    <xf numFmtId="0" fontId="9" fillId="0" borderId="0" xfId="14" applyFont="1" applyFill="1" applyBorder="1" applyAlignment="1">
      <alignment wrapText="1"/>
    </xf>
    <xf numFmtId="0" fontId="7" fillId="0" borderId="0" xfId="52" applyFont="1" applyAlignment="1">
      <alignment horizontal="right" vertical="center"/>
    </xf>
    <xf numFmtId="0" fontId="7" fillId="0" borderId="2" xfId="14" applyFont="1" applyFill="1" applyBorder="1" applyAlignment="1">
      <alignment horizontal="center" vertical="center" wrapText="1"/>
    </xf>
    <xf numFmtId="0" fontId="7" fillId="0" borderId="4" xfId="14" applyFont="1" applyFill="1" applyBorder="1" applyAlignment="1">
      <alignment horizontal="center" vertical="center"/>
    </xf>
    <xf numFmtId="0" fontId="7" fillId="0" borderId="1" xfId="14" applyFont="1" applyFill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center" vertical="center"/>
    </xf>
    <xf numFmtId="0" fontId="7" fillId="0" borderId="5" xfId="14" applyFont="1" applyFill="1" applyBorder="1" applyAlignment="1">
      <alignment horizontal="center" vertical="center" wrapText="1"/>
    </xf>
    <xf numFmtId="178" fontId="7" fillId="0" borderId="1" xfId="52" applyNumberFormat="1" applyFont="1" applyBorder="1" applyAlignment="1">
      <alignment horizontal="centerContinuous" vertical="center"/>
    </xf>
    <xf numFmtId="178" fontId="7" fillId="0" borderId="1" xfId="52" applyNumberFormat="1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11" fillId="0" borderId="1" xfId="20" applyFont="1" applyFill="1" applyBorder="1" applyAlignment="1">
      <alignment horizontal="left" vertical="center" wrapText="1"/>
    </xf>
    <xf numFmtId="178" fontId="11" fillId="0" borderId="1" xfId="20" applyNumberFormat="1" applyFont="1" applyFill="1" applyBorder="1" applyAlignment="1">
      <alignment vertical="center"/>
    </xf>
    <xf numFmtId="182" fontId="11" fillId="0" borderId="1" xfId="20" applyNumberFormat="1" applyFont="1" applyFill="1" applyBorder="1" applyAlignment="1">
      <alignment horizontal="right" vertical="center"/>
    </xf>
    <xf numFmtId="3" fontId="11" fillId="0" borderId="1" xfId="14" applyNumberFormat="1" applyFont="1" applyFill="1" applyBorder="1" applyAlignment="1" applyProtection="1">
      <alignment vertical="center" wrapText="1"/>
    </xf>
    <xf numFmtId="178" fontId="11" fillId="0" borderId="1" xfId="14" applyNumberFormat="1" applyFont="1" applyFill="1" applyBorder="1" applyAlignment="1">
      <alignment horizontal="right" vertical="center"/>
    </xf>
    <xf numFmtId="182" fontId="11" fillId="0" borderId="1" xfId="14" applyNumberFormat="1" applyFont="1" applyFill="1" applyBorder="1" applyAlignment="1">
      <alignment horizontal="right" vertical="center"/>
    </xf>
    <xf numFmtId="0" fontId="7" fillId="0" borderId="1" xfId="20" applyFont="1" applyFill="1" applyBorder="1" applyAlignment="1">
      <alignment horizontal="left" vertical="center" wrapText="1"/>
    </xf>
    <xf numFmtId="178" fontId="7" fillId="0" borderId="1" xfId="20" applyNumberFormat="1" applyFont="1" applyFill="1" applyBorder="1" applyAlignment="1">
      <alignment vertical="center"/>
    </xf>
    <xf numFmtId="182" fontId="7" fillId="0" borderId="1" xfId="20" applyNumberFormat="1" applyFont="1" applyFill="1" applyBorder="1" applyAlignment="1">
      <alignment horizontal="right" vertical="center"/>
    </xf>
    <xf numFmtId="3" fontId="7" fillId="0" borderId="1" xfId="14" applyNumberFormat="1" applyFont="1" applyFill="1" applyBorder="1" applyAlignment="1" applyProtection="1">
      <alignment vertical="center" wrapText="1"/>
    </xf>
    <xf numFmtId="178" fontId="7" fillId="0" borderId="1" xfId="14" applyNumberFormat="1" applyFont="1" applyFill="1" applyBorder="1" applyAlignment="1">
      <alignment vertical="center"/>
    </xf>
    <xf numFmtId="182" fontId="7" fillId="0" borderId="1" xfId="14" applyNumberFormat="1" applyFont="1" applyFill="1" applyBorder="1" applyAlignment="1">
      <alignment horizontal="right" vertical="center"/>
    </xf>
    <xf numFmtId="0" fontId="7" fillId="0" borderId="1" xfId="14" applyNumberFormat="1" applyFont="1" applyFill="1" applyBorder="1" applyAlignment="1">
      <alignment vertical="center" wrapText="1"/>
    </xf>
    <xf numFmtId="183" fontId="7" fillId="0" borderId="1" xfId="14" applyNumberFormat="1" applyFont="1" applyFill="1" applyBorder="1" applyAlignment="1" applyProtection="1">
      <alignment vertical="center" wrapText="1"/>
    </xf>
    <xf numFmtId="0" fontId="11" fillId="0" borderId="1" xfId="14" applyFont="1" applyFill="1" applyBorder="1" applyAlignment="1">
      <alignment horizontal="left" vertical="center" wrapText="1"/>
    </xf>
    <xf numFmtId="182" fontId="7" fillId="0" borderId="1" xfId="14" applyNumberFormat="1" applyFont="1" applyFill="1" applyBorder="1" applyAlignment="1">
      <alignment vertical="center"/>
    </xf>
    <xf numFmtId="0" fontId="7" fillId="0" borderId="1" xfId="14" applyFont="1" applyFill="1" applyBorder="1" applyAlignment="1">
      <alignment horizontal="left" vertical="center" wrapText="1"/>
    </xf>
    <xf numFmtId="178" fontId="7" fillId="0" borderId="1" xfId="20" applyNumberFormat="1" applyFont="1" applyFill="1" applyBorder="1" applyAlignment="1">
      <alignment horizontal="right" vertical="center"/>
    </xf>
    <xf numFmtId="178" fontId="7" fillId="0" borderId="1" xfId="14" applyNumberFormat="1" applyFont="1" applyFill="1" applyBorder="1" applyAlignment="1">
      <alignment horizontal="right" vertical="center"/>
    </xf>
    <xf numFmtId="178" fontId="11" fillId="0" borderId="1" xfId="20" applyNumberFormat="1" applyFont="1" applyFill="1" applyBorder="1" applyAlignment="1">
      <alignment horizontal="right" vertical="center"/>
    </xf>
    <xf numFmtId="182" fontId="11" fillId="0" borderId="2" xfId="14" applyNumberFormat="1" applyFont="1" applyFill="1" applyBorder="1" applyAlignment="1">
      <alignment horizontal="right" vertical="center"/>
    </xf>
    <xf numFmtId="183" fontId="11" fillId="0" borderId="2" xfId="14" applyNumberFormat="1" applyFont="1" applyFill="1" applyBorder="1" applyAlignment="1" applyProtection="1">
      <alignment vertical="center" wrapText="1"/>
    </xf>
    <xf numFmtId="178" fontId="11" fillId="0" borderId="1" xfId="14" applyNumberFormat="1" applyFont="1" applyFill="1" applyBorder="1" applyAlignment="1">
      <alignment vertical="center"/>
    </xf>
    <xf numFmtId="183" fontId="7" fillId="0" borderId="2" xfId="14" applyNumberFormat="1" applyFont="1" applyFill="1" applyBorder="1" applyAlignment="1" applyProtection="1">
      <alignment vertical="center" wrapText="1"/>
    </xf>
    <xf numFmtId="0" fontId="11" fillId="0" borderId="1" xfId="14" applyFont="1" applyFill="1" applyBorder="1" applyAlignment="1">
      <alignment horizontal="center" vertical="center" wrapText="1"/>
    </xf>
    <xf numFmtId="0" fontId="11" fillId="0" borderId="1" xfId="14" applyNumberFormat="1" applyFont="1" applyFill="1" applyBorder="1" applyAlignment="1" applyProtection="1">
      <alignment horizontal="center" vertical="center" wrapText="1"/>
    </xf>
    <xf numFmtId="3" fontId="7" fillId="0" borderId="1" xfId="14" applyNumberFormat="1" applyFont="1" applyFill="1" applyBorder="1" applyAlignment="1" applyProtection="1">
      <alignment horizontal="left" vertical="center" wrapText="1"/>
    </xf>
    <xf numFmtId="3" fontId="11" fillId="0" borderId="1" xfId="14" applyNumberFormat="1" applyFont="1" applyFill="1" applyBorder="1" applyAlignment="1" applyProtection="1">
      <alignment horizontal="left" vertical="center" wrapText="1"/>
    </xf>
    <xf numFmtId="0" fontId="11" fillId="2" borderId="1" xfId="14" applyFont="1" applyFill="1" applyBorder="1" applyAlignment="1">
      <alignment horizontal="center" vertical="center" wrapText="1"/>
    </xf>
    <xf numFmtId="178" fontId="11" fillId="2" borderId="1" xfId="14" applyNumberFormat="1" applyFont="1" applyFill="1" applyBorder="1" applyAlignment="1">
      <alignment horizontal="right" vertical="center"/>
    </xf>
    <xf numFmtId="182" fontId="11" fillId="2" borderId="1" xfId="20" applyNumberFormat="1" applyFont="1" applyFill="1" applyBorder="1" applyAlignment="1">
      <alignment horizontal="right" vertical="center"/>
    </xf>
    <xf numFmtId="0" fontId="8" fillId="0" borderId="0" xfId="14" applyFont="1" applyFill="1" applyAlignment="1">
      <alignment vertical="center" wrapText="1"/>
    </xf>
    <xf numFmtId="0" fontId="8" fillId="0" borderId="0" xfId="52" applyFont="1" applyAlignment="1">
      <alignment vertical="center" wrapText="1"/>
    </xf>
    <xf numFmtId="0" fontId="8" fillId="0" borderId="0" xfId="52" applyFont="1" applyFill="1" applyAlignment="1">
      <alignment vertical="center" wrapText="1"/>
    </xf>
    <xf numFmtId="0" fontId="9" fillId="3" borderId="0" xfId="52" applyFont="1" applyFill="1" applyAlignment="1">
      <alignment vertical="center" wrapText="1"/>
    </xf>
    <xf numFmtId="0" fontId="8" fillId="0" borderId="0" xfId="52" applyFont="1" applyAlignment="1">
      <alignment horizontal="center" vertical="center" wrapText="1"/>
    </xf>
    <xf numFmtId="177" fontId="8" fillId="0" borderId="0" xfId="52" applyNumberFormat="1" applyFont="1" applyAlignment="1">
      <alignment vertical="center" wrapText="1"/>
    </xf>
    <xf numFmtId="2" fontId="8" fillId="0" borderId="0" xfId="52" applyNumberFormat="1" applyFont="1" applyAlignment="1">
      <alignment vertical="center" wrapText="1"/>
    </xf>
    <xf numFmtId="2" fontId="8" fillId="0" borderId="0" xfId="52" applyNumberFormat="1" applyFont="1" applyAlignment="1">
      <alignment horizontal="center" vertical="center" wrapText="1"/>
    </xf>
    <xf numFmtId="0" fontId="12" fillId="0" borderId="0" xfId="52" applyFont="1" applyAlignment="1">
      <alignment horizontal="center" vertical="center" wrapText="1"/>
    </xf>
    <xf numFmtId="177" fontId="7" fillId="0" borderId="0" xfId="52" applyNumberFormat="1" applyFont="1" applyAlignment="1">
      <alignment vertical="center" wrapText="1"/>
    </xf>
    <xf numFmtId="0" fontId="7" fillId="0" borderId="0" xfId="52" applyFont="1" applyAlignment="1">
      <alignment vertical="center" wrapText="1"/>
    </xf>
    <xf numFmtId="0" fontId="7" fillId="0" borderId="0" xfId="52" applyFont="1" applyAlignment="1">
      <alignment horizontal="center" vertical="center" wrapText="1"/>
    </xf>
    <xf numFmtId="0" fontId="7" fillId="0" borderId="0" xfId="52" applyFont="1" applyAlignment="1">
      <alignment horizontal="right" vertical="center" wrapText="1"/>
    </xf>
    <xf numFmtId="0" fontId="11" fillId="0" borderId="2" xfId="52" applyFont="1" applyBorder="1" applyAlignment="1">
      <alignment horizontal="center" vertical="center" wrapText="1"/>
    </xf>
    <xf numFmtId="0" fontId="11" fillId="0" borderId="4" xfId="52" applyFont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 wrapText="1"/>
    </xf>
    <xf numFmtId="177" fontId="7" fillId="0" borderId="1" xfId="52" applyNumberFormat="1" applyFont="1" applyBorder="1" applyAlignment="1">
      <alignment horizontal="centerContinuous" vertical="center" wrapText="1"/>
    </xf>
    <xf numFmtId="0" fontId="7" fillId="0" borderId="6" xfId="52" applyFont="1" applyBorder="1" applyAlignment="1">
      <alignment horizontal="center" vertical="center" wrapText="1"/>
    </xf>
    <xf numFmtId="177" fontId="7" fillId="0" borderId="1" xfId="52" applyNumberFormat="1" applyFont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left" vertical="center" wrapText="1"/>
    </xf>
    <xf numFmtId="182" fontId="11" fillId="0" borderId="1" xfId="8" applyNumberFormat="1" applyFont="1" applyFill="1" applyBorder="1" applyAlignment="1">
      <alignment horizontal="right" vertical="center" wrapText="1"/>
    </xf>
    <xf numFmtId="182" fontId="11" fillId="0" borderId="1" xfId="52" applyNumberFormat="1" applyFont="1" applyFill="1" applyBorder="1" applyAlignment="1">
      <alignment horizontal="right" vertical="center" wrapText="1"/>
    </xf>
    <xf numFmtId="181" fontId="11" fillId="0" borderId="1" xfId="52" applyNumberFormat="1" applyFont="1" applyFill="1" applyBorder="1" applyAlignment="1">
      <alignment horizontal="center" vertical="center" wrapText="1"/>
    </xf>
    <xf numFmtId="176" fontId="11" fillId="0" borderId="1" xfId="52" applyNumberFormat="1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left" vertical="center" wrapText="1" indent="1"/>
    </xf>
    <xf numFmtId="182" fontId="7" fillId="0" borderId="1" xfId="8" applyNumberFormat="1" applyFont="1" applyFill="1" applyBorder="1" applyAlignment="1">
      <alignment horizontal="right" vertical="center" wrapText="1"/>
    </xf>
    <xf numFmtId="182" fontId="7" fillId="0" borderId="1" xfId="52" applyNumberFormat="1" applyFont="1" applyFill="1" applyBorder="1" applyAlignment="1">
      <alignment horizontal="right" vertical="center" wrapText="1"/>
    </xf>
    <xf numFmtId="176" fontId="7" fillId="0" borderId="1" xfId="52" applyNumberFormat="1" applyFont="1" applyFill="1" applyBorder="1" applyAlignment="1">
      <alignment horizontal="left" vertical="center" wrapText="1" indent="1"/>
    </xf>
    <xf numFmtId="182" fontId="7" fillId="0" borderId="1" xfId="0" applyNumberFormat="1" applyFont="1" applyFill="1" applyBorder="1" applyAlignment="1">
      <alignment horizontal="right" vertical="center"/>
    </xf>
    <xf numFmtId="0" fontId="11" fillId="3" borderId="1" xfId="52" applyFont="1" applyFill="1" applyBorder="1" applyAlignment="1">
      <alignment horizontal="center" vertical="center" wrapText="1"/>
    </xf>
    <xf numFmtId="0" fontId="11" fillId="0" borderId="1" xfId="52" applyFont="1" applyBorder="1" applyAlignment="1">
      <alignment horizontal="left" vertical="center" wrapText="1"/>
    </xf>
    <xf numFmtId="182" fontId="11" fillId="3" borderId="1" xfId="8" applyNumberFormat="1" applyFont="1" applyFill="1" applyBorder="1" applyAlignment="1">
      <alignment horizontal="right" vertical="center" wrapText="1"/>
    </xf>
    <xf numFmtId="182" fontId="7" fillId="0" borderId="1" xfId="86" applyNumberFormat="1" applyFont="1" applyFill="1" applyBorder="1" applyAlignment="1">
      <alignment vertical="center"/>
    </xf>
    <xf numFmtId="182" fontId="11" fillId="0" borderId="1" xfId="86" applyNumberFormat="1" applyFont="1" applyFill="1" applyBorder="1" applyAlignment="1">
      <alignment vertical="center"/>
    </xf>
    <xf numFmtId="0" fontId="7" fillId="0" borderId="1" xfId="52" applyFont="1" applyFill="1" applyBorder="1" applyAlignment="1">
      <alignment vertical="center" wrapText="1"/>
    </xf>
    <xf numFmtId="182" fontId="11" fillId="0" borderId="1" xfId="0" applyNumberFormat="1" applyFont="1" applyFill="1" applyBorder="1" applyAlignment="1">
      <alignment horizontal="right" vertical="center"/>
    </xf>
    <xf numFmtId="182" fontId="11" fillId="0" borderId="1" xfId="87" applyNumberFormat="1" applyFont="1" applyFill="1" applyBorder="1" applyAlignment="1">
      <alignment horizontal="right" vertical="center"/>
    </xf>
    <xf numFmtId="0" fontId="11" fillId="4" borderId="2" xfId="52" applyFont="1" applyFill="1" applyBorder="1" applyAlignment="1">
      <alignment horizontal="center" vertical="center" wrapText="1"/>
    </xf>
    <xf numFmtId="0" fontId="11" fillId="4" borderId="3" xfId="52" applyFont="1" applyFill="1" applyBorder="1" applyAlignment="1">
      <alignment horizontal="center" vertical="center" wrapText="1"/>
    </xf>
    <xf numFmtId="182" fontId="11" fillId="4" borderId="1" xfId="8" applyNumberFormat="1" applyFont="1" applyFill="1" applyBorder="1" applyAlignment="1">
      <alignment horizontal="right" vertical="center" wrapText="1"/>
    </xf>
    <xf numFmtId="181" fontId="11" fillId="4" borderId="2" xfId="52" applyNumberFormat="1" applyFont="1" applyFill="1" applyBorder="1" applyAlignment="1">
      <alignment horizontal="center" vertical="center" wrapText="1"/>
    </xf>
    <xf numFmtId="181" fontId="11" fillId="4" borderId="3" xfId="52" applyNumberFormat="1" applyFont="1" applyFill="1" applyBorder="1" applyAlignment="1">
      <alignment horizontal="center" vertical="center" wrapText="1"/>
    </xf>
    <xf numFmtId="0" fontId="8" fillId="0" borderId="7" xfId="52" applyFont="1" applyBorder="1" applyAlignment="1">
      <alignment horizontal="left" vertical="center" wrapText="1"/>
    </xf>
    <xf numFmtId="177" fontId="8" fillId="0" borderId="7" xfId="52" applyNumberFormat="1" applyFont="1" applyBorder="1" applyAlignment="1">
      <alignment horizontal="left" vertical="center" wrapText="1"/>
    </xf>
    <xf numFmtId="0" fontId="8" fillId="0" borderId="0" xfId="52" applyFont="1" applyAlignment="1">
      <alignment horizontal="right" vertical="center" wrapText="1"/>
    </xf>
  </cellXfs>
  <cellStyles count="8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百分比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解释性文本" xfId="21" builtinId="53"/>
    <cellStyle name="百分比 2 2" xfId="22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常规 8 2" xfId="39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_A2" xfId="52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60% - 强调文字颜色 6" xfId="59" builtinId="52"/>
    <cellStyle name="常规 11" xfId="60"/>
    <cellStyle name="常规 11 2" xfId="61"/>
    <cellStyle name="常规 2" xfId="62"/>
    <cellStyle name="常规 2 7" xfId="63"/>
    <cellStyle name="常规 2 7 2" xfId="64"/>
    <cellStyle name="常规 3" xfId="65"/>
    <cellStyle name="常规 4" xfId="66"/>
    <cellStyle name="常规 4 2" xfId="67"/>
    <cellStyle name="常规 5" xfId="68"/>
    <cellStyle name="常规 5 3" xfId="69"/>
    <cellStyle name="常规 6 2" xfId="70"/>
    <cellStyle name="常规 7" xfId="71"/>
    <cellStyle name="常规 7 2" xfId="72"/>
    <cellStyle name="常规 8" xfId="73"/>
    <cellStyle name="常规 9" xfId="74"/>
    <cellStyle name="常规 9 2" xfId="75"/>
    <cellStyle name="普通_总收入7 (2)" xfId="76"/>
    <cellStyle name="千分位[0]_总收入7 (2)" xfId="77"/>
    <cellStyle name="千分位_总收入7 (2)" xfId="78"/>
    <cellStyle name="千位[0]_A2" xfId="79"/>
    <cellStyle name="千位_A2" xfId="80"/>
    <cellStyle name="千位分隔 2" xfId="81"/>
    <cellStyle name="千位分隔 2 2" xfId="82"/>
    <cellStyle name="千位分隔 3" xfId="83"/>
    <cellStyle name="千位分隔 3 2" xfId="84"/>
    <cellStyle name="常规_指标2006" xfId="85"/>
    <cellStyle name="常规_2000年收支预算" xfId="86"/>
    <cellStyle name="常规_Book2" xfId="87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zoomScale="85" zoomScaleNormal="85" workbookViewId="0">
      <selection activeCell="D13" sqref="D13"/>
    </sheetView>
  </sheetViews>
  <sheetFormatPr defaultColWidth="10" defaultRowHeight="20.1" customHeight="1"/>
  <cols>
    <col min="1" max="1" width="7.625" style="84" customWidth="1"/>
    <col min="2" max="2" width="26.7583333333333" style="81" customWidth="1"/>
    <col min="3" max="3" width="12.3416666666667" style="85" customWidth="1"/>
    <col min="4" max="4" width="13.375" style="85" customWidth="1"/>
    <col min="5" max="5" width="12.2" style="86" customWidth="1"/>
    <col min="6" max="6" width="8.375" style="87" customWidth="1"/>
    <col min="7" max="7" width="27.625" style="81" customWidth="1"/>
    <col min="8" max="8" width="14.5583333333333" style="85" customWidth="1"/>
    <col min="9" max="9" width="15.4333333333333" style="85" customWidth="1"/>
    <col min="10" max="10" width="13.0833333333333" style="81" customWidth="1"/>
    <col min="11" max="11" width="15.3" style="81" customWidth="1"/>
    <col min="12" max="13" width="12.625" style="81"/>
    <col min="14" max="16384" width="10" style="81"/>
  </cols>
  <sheetData>
    <row r="1" s="81" customFormat="1" ht="15.75" customHeight="1" spans="1:9">
      <c r="A1" s="34" t="s">
        <v>0</v>
      </c>
      <c r="B1" s="34"/>
      <c r="C1" s="85"/>
      <c r="D1" s="85"/>
      <c r="E1" s="86"/>
      <c r="F1" s="87"/>
      <c r="H1" s="85"/>
      <c r="I1" s="85"/>
    </row>
    <row r="2" s="81" customFormat="1" ht="27" customHeight="1" spans="1:10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</row>
    <row r="3" s="81" customFormat="1" ht="17.25" customHeight="1" spans="1:12">
      <c r="A3" s="34" t="s">
        <v>2</v>
      </c>
      <c r="B3" s="34"/>
      <c r="C3" s="89"/>
      <c r="D3" s="89"/>
      <c r="E3" s="90"/>
      <c r="F3" s="91"/>
      <c r="G3" s="92"/>
      <c r="H3" s="89"/>
      <c r="I3" s="89"/>
      <c r="J3" s="92" t="s">
        <v>3</v>
      </c>
      <c r="L3" s="126"/>
    </row>
    <row r="4" s="81" customFormat="1" ht="27" customHeight="1" spans="1:10">
      <c r="A4" s="93" t="s">
        <v>4</v>
      </c>
      <c r="B4" s="94"/>
      <c r="C4" s="94"/>
      <c r="D4" s="94"/>
      <c r="E4" s="94"/>
      <c r="F4" s="95" t="s">
        <v>5</v>
      </c>
      <c r="G4" s="95"/>
      <c r="H4" s="95"/>
      <c r="I4" s="95"/>
      <c r="J4" s="95"/>
    </row>
    <row r="5" s="81" customFormat="1" ht="34.5" customHeight="1" spans="1:10">
      <c r="A5" s="48" t="s">
        <v>6</v>
      </c>
      <c r="B5" s="48" t="s">
        <v>7</v>
      </c>
      <c r="C5" s="96" t="s">
        <v>8</v>
      </c>
      <c r="D5" s="96" t="s">
        <v>9</v>
      </c>
      <c r="E5" s="48" t="s">
        <v>10</v>
      </c>
      <c r="F5" s="97" t="s">
        <v>6</v>
      </c>
      <c r="G5" s="48" t="s">
        <v>7</v>
      </c>
      <c r="H5" s="98" t="s">
        <v>8</v>
      </c>
      <c r="I5" s="96" t="s">
        <v>9</v>
      </c>
      <c r="J5" s="97" t="s">
        <v>10</v>
      </c>
    </row>
    <row r="6" s="82" customFormat="1" ht="26" customHeight="1" spans="1:10">
      <c r="A6" s="99" t="s">
        <v>11</v>
      </c>
      <c r="B6" s="100" t="s">
        <v>12</v>
      </c>
      <c r="C6" s="101">
        <f>C7+C18</f>
        <v>1203000</v>
      </c>
      <c r="D6" s="101">
        <f>D7+D18</f>
        <v>1203000</v>
      </c>
      <c r="E6" s="102">
        <f t="shared" ref="E6:E19" si="0">D6-C6</f>
        <v>0</v>
      </c>
      <c r="F6" s="103" t="s">
        <v>11</v>
      </c>
      <c r="G6" s="104" t="s">
        <v>13</v>
      </c>
      <c r="H6" s="101">
        <f>SUM(H7:H26)</f>
        <v>1897933.28848</v>
      </c>
      <c r="I6" s="101">
        <f>SUM(I7:I26)</f>
        <v>1897933.27248</v>
      </c>
      <c r="J6" s="102">
        <f>I6-H6</f>
        <v>-0.0160000000614673</v>
      </c>
    </row>
    <row r="7" s="82" customFormat="1" ht="26" customHeight="1" spans="1:10">
      <c r="A7" s="105" t="s">
        <v>14</v>
      </c>
      <c r="B7" s="106" t="s">
        <v>15</v>
      </c>
      <c r="C7" s="107">
        <f>SUM(C8:C17)</f>
        <v>1163000</v>
      </c>
      <c r="D7" s="107">
        <f>SUM(D8:D17)</f>
        <v>1163000</v>
      </c>
      <c r="E7" s="108">
        <f t="shared" si="0"/>
        <v>0</v>
      </c>
      <c r="F7" s="105">
        <v>1</v>
      </c>
      <c r="G7" s="109" t="s">
        <v>16</v>
      </c>
      <c r="H7" s="110">
        <v>280914.179998</v>
      </c>
      <c r="I7" s="110">
        <v>280914.179998</v>
      </c>
      <c r="J7" s="108">
        <f>I7-H7</f>
        <v>0</v>
      </c>
    </row>
    <row r="8" s="82" customFormat="1" ht="26" customHeight="1" spans="1:10">
      <c r="A8" s="105">
        <v>1</v>
      </c>
      <c r="B8" s="106" t="s">
        <v>17</v>
      </c>
      <c r="C8" s="107">
        <v>376389.090909091</v>
      </c>
      <c r="D8" s="107">
        <v>376389.090909091</v>
      </c>
      <c r="E8" s="108">
        <f t="shared" si="0"/>
        <v>0</v>
      </c>
      <c r="F8" s="105">
        <v>2</v>
      </c>
      <c r="G8" s="109" t="s">
        <v>18</v>
      </c>
      <c r="H8" s="110">
        <v>1477.232516</v>
      </c>
      <c r="I8" s="110">
        <v>1477.232516</v>
      </c>
      <c r="J8" s="108">
        <f t="shared" ref="J6:J24" si="1">I8-H8</f>
        <v>0</v>
      </c>
    </row>
    <row r="9" s="82" customFormat="1" ht="26" customHeight="1" spans="1:10">
      <c r="A9" s="105">
        <v>2</v>
      </c>
      <c r="B9" s="106" t="s">
        <v>19</v>
      </c>
      <c r="C9" s="107">
        <v>281117.070707071</v>
      </c>
      <c r="D9" s="107">
        <v>281117.070707071</v>
      </c>
      <c r="E9" s="108">
        <f t="shared" si="0"/>
        <v>0</v>
      </c>
      <c r="F9" s="105">
        <v>3</v>
      </c>
      <c r="G9" s="109" t="s">
        <v>20</v>
      </c>
      <c r="H9" s="110">
        <v>187020.725494</v>
      </c>
      <c r="I9" s="110">
        <v>176589.226494</v>
      </c>
      <c r="J9" s="108">
        <f t="shared" si="1"/>
        <v>-10431.499</v>
      </c>
    </row>
    <row r="10" s="82" customFormat="1" ht="26" customHeight="1" spans="1:10">
      <c r="A10" s="105">
        <v>3</v>
      </c>
      <c r="B10" s="106" t="s">
        <v>21</v>
      </c>
      <c r="C10" s="107">
        <v>107959.292929293</v>
      </c>
      <c r="D10" s="107">
        <v>107959.292929293</v>
      </c>
      <c r="E10" s="108">
        <f t="shared" si="0"/>
        <v>0</v>
      </c>
      <c r="F10" s="105">
        <v>4</v>
      </c>
      <c r="G10" s="109" t="s">
        <v>22</v>
      </c>
      <c r="H10" s="110">
        <v>548726.153762</v>
      </c>
      <c r="I10" s="110">
        <f>521204.236762+2502</f>
        <v>523706.236762</v>
      </c>
      <c r="J10" s="108">
        <f t="shared" si="1"/>
        <v>-25019.917</v>
      </c>
    </row>
    <row r="11" s="82" customFormat="1" ht="26" customHeight="1" spans="1:10">
      <c r="A11" s="105">
        <v>4</v>
      </c>
      <c r="B11" s="106" t="s">
        <v>23</v>
      </c>
      <c r="C11" s="107">
        <v>180323.737373737</v>
      </c>
      <c r="D11" s="107">
        <v>180323.737373737</v>
      </c>
      <c r="E11" s="108">
        <f t="shared" si="0"/>
        <v>0</v>
      </c>
      <c r="F11" s="105">
        <v>5</v>
      </c>
      <c r="G11" s="109" t="s">
        <v>24</v>
      </c>
      <c r="H11" s="110">
        <v>51000.185146</v>
      </c>
      <c r="I11" s="110">
        <v>51000.185146</v>
      </c>
      <c r="J11" s="108">
        <f t="shared" si="1"/>
        <v>0</v>
      </c>
    </row>
    <row r="12" s="82" customFormat="1" ht="26" customHeight="1" spans="1:10">
      <c r="A12" s="105">
        <v>5</v>
      </c>
      <c r="B12" s="106" t="s">
        <v>25</v>
      </c>
      <c r="C12" s="107">
        <v>18091.1111111111</v>
      </c>
      <c r="D12" s="107">
        <v>18091.1111111111</v>
      </c>
      <c r="E12" s="108">
        <f t="shared" si="0"/>
        <v>0</v>
      </c>
      <c r="F12" s="105">
        <v>6</v>
      </c>
      <c r="G12" s="109" t="s">
        <v>26</v>
      </c>
      <c r="H12" s="110">
        <v>13869.86825</v>
      </c>
      <c r="I12" s="110">
        <v>12722.86825</v>
      </c>
      <c r="J12" s="108">
        <f t="shared" si="1"/>
        <v>-1147</v>
      </c>
    </row>
    <row r="13" s="82" customFormat="1" ht="26" customHeight="1" spans="1:10">
      <c r="A13" s="105">
        <v>6</v>
      </c>
      <c r="B13" s="106" t="s">
        <v>27</v>
      </c>
      <c r="C13" s="107">
        <v>44875.3535353535</v>
      </c>
      <c r="D13" s="107">
        <v>44875.3535353535</v>
      </c>
      <c r="E13" s="108">
        <f t="shared" si="0"/>
        <v>0</v>
      </c>
      <c r="F13" s="105">
        <v>7</v>
      </c>
      <c r="G13" s="109" t="s">
        <v>28</v>
      </c>
      <c r="H13" s="110">
        <v>212235</v>
      </c>
      <c r="I13" s="110">
        <v>189536</v>
      </c>
      <c r="J13" s="108">
        <f t="shared" si="1"/>
        <v>-22699</v>
      </c>
    </row>
    <row r="14" s="82" customFormat="1" ht="26" customHeight="1" spans="1:10">
      <c r="A14" s="105">
        <v>7</v>
      </c>
      <c r="B14" s="106" t="s">
        <v>29</v>
      </c>
      <c r="C14" s="107">
        <v>2114.54545454545</v>
      </c>
      <c r="D14" s="107">
        <v>2114.54545454545</v>
      </c>
      <c r="E14" s="108">
        <f t="shared" si="0"/>
        <v>0</v>
      </c>
      <c r="F14" s="105">
        <v>8</v>
      </c>
      <c r="G14" s="109" t="s">
        <v>30</v>
      </c>
      <c r="H14" s="110">
        <v>179754</v>
      </c>
      <c r="I14" s="110">
        <v>185754</v>
      </c>
      <c r="J14" s="108">
        <f t="shared" si="1"/>
        <v>6000</v>
      </c>
    </row>
    <row r="15" s="82" customFormat="1" ht="26" customHeight="1" spans="1:10">
      <c r="A15" s="105">
        <v>8</v>
      </c>
      <c r="B15" s="106" t="s">
        <v>31</v>
      </c>
      <c r="C15" s="107">
        <v>80822.6262626263</v>
      </c>
      <c r="D15" s="107">
        <v>80822.6262626263</v>
      </c>
      <c r="E15" s="108">
        <f t="shared" si="0"/>
        <v>0</v>
      </c>
      <c r="F15" s="105">
        <v>9</v>
      </c>
      <c r="G15" s="109" t="s">
        <v>32</v>
      </c>
      <c r="H15" s="110">
        <v>5394.265858</v>
      </c>
      <c r="I15" s="110">
        <v>5394.265858</v>
      </c>
      <c r="J15" s="108">
        <f t="shared" si="1"/>
        <v>0</v>
      </c>
    </row>
    <row r="16" s="82" customFormat="1" ht="26" customHeight="1" spans="1:10">
      <c r="A16" s="105">
        <v>9</v>
      </c>
      <c r="B16" s="106" t="s">
        <v>33</v>
      </c>
      <c r="C16" s="107">
        <v>71189.696969697</v>
      </c>
      <c r="D16" s="107">
        <v>71189.696969697</v>
      </c>
      <c r="E16" s="108">
        <f t="shared" si="0"/>
        <v>0</v>
      </c>
      <c r="F16" s="105">
        <v>10</v>
      </c>
      <c r="G16" s="109" t="s">
        <v>34</v>
      </c>
      <c r="H16" s="110">
        <v>191820.616299</v>
      </c>
      <c r="I16" s="110">
        <v>271820.616299</v>
      </c>
      <c r="J16" s="108">
        <f t="shared" si="1"/>
        <v>80000</v>
      </c>
    </row>
    <row r="17" s="82" customFormat="1" ht="26" customHeight="1" spans="1:10">
      <c r="A17" s="105">
        <v>10</v>
      </c>
      <c r="B17" s="106" t="s">
        <v>35</v>
      </c>
      <c r="C17" s="108">
        <v>117.474747474747</v>
      </c>
      <c r="D17" s="108">
        <v>117.474747474747</v>
      </c>
      <c r="E17" s="108">
        <f t="shared" si="0"/>
        <v>0</v>
      </c>
      <c r="F17" s="105">
        <v>11</v>
      </c>
      <c r="G17" s="109" t="s">
        <v>36</v>
      </c>
      <c r="H17" s="110">
        <v>19782.63245</v>
      </c>
      <c r="I17" s="110">
        <v>19782.63245</v>
      </c>
      <c r="J17" s="108">
        <f t="shared" si="1"/>
        <v>0</v>
      </c>
    </row>
    <row r="18" s="82" customFormat="1" ht="26" customHeight="1" spans="1:10">
      <c r="A18" s="105" t="s">
        <v>37</v>
      </c>
      <c r="B18" s="106" t="s">
        <v>38</v>
      </c>
      <c r="C18" s="107">
        <v>40000</v>
      </c>
      <c r="D18" s="107">
        <v>40000</v>
      </c>
      <c r="E18" s="108">
        <f t="shared" si="0"/>
        <v>0</v>
      </c>
      <c r="F18" s="105">
        <v>12</v>
      </c>
      <c r="G18" s="109" t="s">
        <v>39</v>
      </c>
      <c r="H18" s="110">
        <v>6538.098912</v>
      </c>
      <c r="I18" s="110">
        <v>6538.098912</v>
      </c>
      <c r="J18" s="108">
        <f t="shared" si="1"/>
        <v>0</v>
      </c>
    </row>
    <row r="19" s="82" customFormat="1" ht="26" customHeight="1" spans="1:10">
      <c r="A19" s="99" t="s">
        <v>40</v>
      </c>
      <c r="B19" s="100" t="s">
        <v>41</v>
      </c>
      <c r="C19" s="101">
        <v>679344.06</v>
      </c>
      <c r="D19" s="101">
        <v>679344.06</v>
      </c>
      <c r="E19" s="102">
        <f t="shared" si="0"/>
        <v>0</v>
      </c>
      <c r="F19" s="105">
        <v>13</v>
      </c>
      <c r="G19" s="109" t="s">
        <v>42</v>
      </c>
      <c r="H19" s="110">
        <v>21224.005164</v>
      </c>
      <c r="I19" s="110">
        <v>1224.005164</v>
      </c>
      <c r="J19" s="108">
        <f t="shared" si="1"/>
        <v>-20000</v>
      </c>
    </row>
    <row r="20" s="82" customFormat="1" ht="26" customHeight="1" spans="1:10">
      <c r="A20" s="111" t="s">
        <v>43</v>
      </c>
      <c r="B20" s="112" t="s">
        <v>44</v>
      </c>
      <c r="C20" s="113">
        <f>SUM(C21:C23)</f>
        <v>246</v>
      </c>
      <c r="D20" s="113">
        <f>SUM(D21:D23)</f>
        <v>246</v>
      </c>
      <c r="E20" s="102">
        <f>SUM(E21:E23)</f>
        <v>0</v>
      </c>
      <c r="F20" s="105">
        <v>14</v>
      </c>
      <c r="G20" s="109" t="s">
        <v>45</v>
      </c>
      <c r="H20" s="110">
        <v>3080.653264</v>
      </c>
      <c r="I20" s="110">
        <v>3080.653264</v>
      </c>
      <c r="J20" s="108">
        <f t="shared" si="1"/>
        <v>0</v>
      </c>
    </row>
    <row r="21" s="82" customFormat="1" ht="59" customHeight="1" spans="1:10">
      <c r="A21" s="105">
        <v>1</v>
      </c>
      <c r="B21" s="106" t="s">
        <v>46</v>
      </c>
      <c r="C21" s="114">
        <v>0</v>
      </c>
      <c r="D21" s="114">
        <v>0</v>
      </c>
      <c r="E21" s="108">
        <f t="shared" ref="E21:E25" si="2">D21-C21</f>
        <v>0</v>
      </c>
      <c r="F21" s="105">
        <v>15</v>
      </c>
      <c r="G21" s="109" t="s">
        <v>47</v>
      </c>
      <c r="H21" s="110">
        <v>109768.355201</v>
      </c>
      <c r="I21" s="110">
        <v>90889.755201</v>
      </c>
      <c r="J21" s="108">
        <f t="shared" si="1"/>
        <v>-18878.6</v>
      </c>
    </row>
    <row r="22" s="82" customFormat="1" ht="32" customHeight="1" spans="1:10">
      <c r="A22" s="105">
        <v>2</v>
      </c>
      <c r="B22" s="106" t="s">
        <v>48</v>
      </c>
      <c r="C22" s="114">
        <v>246</v>
      </c>
      <c r="D22" s="114">
        <v>246</v>
      </c>
      <c r="E22" s="108">
        <f t="shared" si="2"/>
        <v>0</v>
      </c>
      <c r="F22" s="105">
        <v>16</v>
      </c>
      <c r="G22" s="109" t="s">
        <v>49</v>
      </c>
      <c r="H22" s="110">
        <v>19910.316166</v>
      </c>
      <c r="I22" s="110">
        <v>19910.316166</v>
      </c>
      <c r="J22" s="108">
        <f t="shared" si="1"/>
        <v>0</v>
      </c>
    </row>
    <row r="23" s="82" customFormat="1" ht="37" customHeight="1" spans="1:10">
      <c r="A23" s="105">
        <v>3</v>
      </c>
      <c r="B23" s="106" t="s">
        <v>50</v>
      </c>
      <c r="C23" s="114">
        <v>0</v>
      </c>
      <c r="D23" s="114">
        <v>0</v>
      </c>
      <c r="E23" s="108">
        <f t="shared" si="2"/>
        <v>0</v>
      </c>
      <c r="F23" s="105">
        <v>17</v>
      </c>
      <c r="G23" s="109" t="s">
        <v>51</v>
      </c>
      <c r="H23" s="110">
        <v>20000</v>
      </c>
      <c r="I23" s="110">
        <v>20000</v>
      </c>
      <c r="J23" s="108">
        <f t="shared" si="1"/>
        <v>0</v>
      </c>
    </row>
    <row r="24" s="82" customFormat="1" ht="31" customHeight="1" spans="1:10">
      <c r="A24" s="99" t="s">
        <v>52</v>
      </c>
      <c r="B24" s="112" t="s">
        <v>53</v>
      </c>
      <c r="C24" s="115">
        <v>122313.725698</v>
      </c>
      <c r="D24" s="115">
        <v>122313.725698</v>
      </c>
      <c r="E24" s="108">
        <f t="shared" si="2"/>
        <v>0</v>
      </c>
      <c r="F24" s="105">
        <v>18</v>
      </c>
      <c r="G24" s="109" t="s">
        <v>54</v>
      </c>
      <c r="H24" s="110">
        <v>23495</v>
      </c>
      <c r="I24" s="110">
        <v>35671</v>
      </c>
      <c r="J24" s="108">
        <f t="shared" si="1"/>
        <v>12176</v>
      </c>
    </row>
    <row r="25" s="82" customFormat="1" ht="26" customHeight="1" spans="1:10">
      <c r="A25" s="99" t="s">
        <v>55</v>
      </c>
      <c r="B25" s="112" t="s">
        <v>56</v>
      </c>
      <c r="C25" s="115">
        <v>20000</v>
      </c>
      <c r="D25" s="115">
        <v>20000</v>
      </c>
      <c r="E25" s="101">
        <f t="shared" si="2"/>
        <v>0</v>
      </c>
      <c r="F25" s="105">
        <v>19</v>
      </c>
      <c r="G25" s="109" t="s">
        <v>57</v>
      </c>
      <c r="H25" s="110">
        <v>1900</v>
      </c>
      <c r="I25" s="110">
        <v>1900</v>
      </c>
      <c r="J25" s="108"/>
    </row>
    <row r="26" s="82" customFormat="1" ht="26" customHeight="1" spans="1:10">
      <c r="A26" s="111" t="s">
        <v>58</v>
      </c>
      <c r="B26" s="112" t="s">
        <v>59</v>
      </c>
      <c r="C26" s="115">
        <v>13028.984658</v>
      </c>
      <c r="D26" s="115">
        <v>13028.984658</v>
      </c>
      <c r="E26" s="101">
        <v>0</v>
      </c>
      <c r="F26" s="105">
        <v>20</v>
      </c>
      <c r="G26" s="109" t="s">
        <v>60</v>
      </c>
      <c r="H26" s="110">
        <v>22</v>
      </c>
      <c r="I26" s="110">
        <v>22</v>
      </c>
      <c r="J26" s="108">
        <f t="shared" ref="J26:J29" si="3">I26-H26</f>
        <v>0</v>
      </c>
    </row>
    <row r="27" s="82" customFormat="1" ht="26" customHeight="1" spans="1:10">
      <c r="A27" s="105"/>
      <c r="B27" s="116"/>
      <c r="C27" s="108"/>
      <c r="D27" s="107"/>
      <c r="E27" s="107"/>
      <c r="F27" s="99" t="s">
        <v>40</v>
      </c>
      <c r="G27" s="100" t="s">
        <v>61</v>
      </c>
      <c r="H27" s="102">
        <v>0</v>
      </c>
      <c r="I27" s="102">
        <v>0</v>
      </c>
      <c r="J27" s="101">
        <f t="shared" si="3"/>
        <v>0</v>
      </c>
    </row>
    <row r="28" s="82" customFormat="1" ht="26" customHeight="1" spans="1:10">
      <c r="A28" s="111"/>
      <c r="B28" s="112"/>
      <c r="C28" s="113"/>
      <c r="D28" s="113"/>
      <c r="E28" s="102"/>
      <c r="F28" s="103" t="s">
        <v>43</v>
      </c>
      <c r="G28" s="100" t="s">
        <v>62</v>
      </c>
      <c r="H28" s="117">
        <v>140000</v>
      </c>
      <c r="I28" s="117">
        <v>140000</v>
      </c>
      <c r="J28" s="102">
        <f t="shared" si="3"/>
        <v>0</v>
      </c>
    </row>
    <row r="29" s="82" customFormat="1" ht="26" customHeight="1" spans="1:10">
      <c r="A29" s="111"/>
      <c r="B29" s="112"/>
      <c r="C29" s="113"/>
      <c r="D29" s="113"/>
      <c r="E29" s="102"/>
      <c r="F29" s="103" t="s">
        <v>52</v>
      </c>
      <c r="G29" s="100" t="s">
        <v>63</v>
      </c>
      <c r="H29" s="118">
        <v>0</v>
      </c>
      <c r="I29" s="118">
        <v>0</v>
      </c>
      <c r="J29" s="102">
        <f t="shared" si="3"/>
        <v>0</v>
      </c>
    </row>
    <row r="30" s="83" customFormat="1" ht="26" customHeight="1" spans="1:10">
      <c r="A30" s="119" t="s">
        <v>64</v>
      </c>
      <c r="B30" s="120"/>
      <c r="C30" s="121">
        <f>C6+C19+C20+C24+C25+C26+C28</f>
        <v>2037932.770356</v>
      </c>
      <c r="D30" s="121">
        <f>D6+D19+D20+D24+D25+D26</f>
        <v>2037932.770356</v>
      </c>
      <c r="E30" s="121">
        <f>E6+E19+E20+E24+E25+E26</f>
        <v>0</v>
      </c>
      <c r="F30" s="122" t="s">
        <v>65</v>
      </c>
      <c r="G30" s="123"/>
      <c r="H30" s="121">
        <f t="shared" ref="H30:J30" si="4">H6+H28+H29+H27</f>
        <v>2037933.28848</v>
      </c>
      <c r="I30" s="121">
        <f t="shared" si="4"/>
        <v>2037933.27248</v>
      </c>
      <c r="J30" s="121">
        <f t="shared" si="4"/>
        <v>-0.0160000000614673</v>
      </c>
    </row>
    <row r="31" s="81" customFormat="1" customHeight="1" spans="1:10">
      <c r="A31" s="124"/>
      <c r="B31" s="124"/>
      <c r="C31" s="125"/>
      <c r="D31" s="125"/>
      <c r="E31" s="124"/>
      <c r="F31" s="124"/>
      <c r="G31" s="124"/>
      <c r="H31" s="125"/>
      <c r="I31" s="125"/>
      <c r="J31" s="124"/>
    </row>
    <row r="32" s="81" customFormat="1" customHeight="1" spans="1:9">
      <c r="A32" s="84"/>
      <c r="C32" s="85"/>
      <c r="D32" s="85"/>
      <c r="E32" s="86"/>
      <c r="F32" s="87"/>
      <c r="H32" s="85"/>
      <c r="I32" s="85"/>
    </row>
  </sheetData>
  <mergeCells count="8">
    <mergeCell ref="A1:B1"/>
    <mergeCell ref="A2:J2"/>
    <mergeCell ref="A3:B3"/>
    <mergeCell ref="A4:E4"/>
    <mergeCell ref="F4:J4"/>
    <mergeCell ref="A30:B30"/>
    <mergeCell ref="F30:G30"/>
    <mergeCell ref="A31:J31"/>
  </mergeCells>
  <pageMargins left="0.751388888888889" right="0.751388888888889" top="1" bottom="1" header="0.5" footer="0.5"/>
  <pageSetup paperSize="9" scale="87" fitToHeight="0" orientation="landscape" horizontalDpi="600"/>
  <headerFooter>
    <oddHeader>&amp;R&amp;24&amp;KFF0000&amp;P</oddHead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8"/>
  <sheetViews>
    <sheetView zoomScale="85" zoomScaleNormal="85" topLeftCell="A21" workbookViewId="0">
      <selection activeCell="H34" sqref="H34"/>
    </sheetView>
  </sheetViews>
  <sheetFormatPr defaultColWidth="9" defaultRowHeight="14.25"/>
  <cols>
    <col min="1" max="1" width="35.1333333333333" style="32" customWidth="1"/>
    <col min="2" max="2" width="10.6916666666667" style="33" customWidth="1"/>
    <col min="3" max="3" width="11.6666666666667" style="33" customWidth="1"/>
    <col min="4" max="4" width="11.9416666666667" style="27" customWidth="1"/>
    <col min="5" max="5" width="35.1333333333333" style="32" customWidth="1"/>
    <col min="6" max="6" width="10.6916666666667" style="33" customWidth="1"/>
    <col min="7" max="7" width="11.6666666666667" style="33" customWidth="1"/>
    <col min="8" max="8" width="11.9416666666667" style="27" customWidth="1"/>
    <col min="9" max="9" width="20.3833333333333" style="27" customWidth="1"/>
    <col min="10" max="10" width="12.6333333333333" style="27"/>
    <col min="11" max="11" width="9" style="27"/>
    <col min="12" max="12" width="12.6333333333333" style="27"/>
    <col min="13" max="16384" width="9" style="27"/>
  </cols>
  <sheetData>
    <row r="1" spans="1:2">
      <c r="A1" s="34" t="s">
        <v>66</v>
      </c>
      <c r="B1" s="35"/>
    </row>
    <row r="2" s="27" customFormat="1" ht="26.25" customHeight="1" spans="1:8">
      <c r="A2" s="36" t="s">
        <v>67</v>
      </c>
      <c r="B2" s="37"/>
      <c r="C2" s="37"/>
      <c r="D2" s="37"/>
      <c r="E2" s="36"/>
      <c r="F2" s="37"/>
      <c r="G2" s="37"/>
      <c r="H2" s="37"/>
    </row>
    <row r="3" s="28" customFormat="1" ht="19.5" customHeight="1" spans="1:8">
      <c r="A3" s="34" t="s">
        <v>2</v>
      </c>
      <c r="B3" s="35"/>
      <c r="C3" s="38"/>
      <c r="E3" s="39"/>
      <c r="F3" s="38"/>
      <c r="G3" s="38"/>
      <c r="H3" s="40" t="s">
        <v>3</v>
      </c>
    </row>
    <row r="4" s="29" customFormat="1" ht="21.75" customHeight="1" spans="1:8">
      <c r="A4" s="41" t="s">
        <v>68</v>
      </c>
      <c r="B4" s="42"/>
      <c r="C4" s="42"/>
      <c r="D4" s="42"/>
      <c r="E4" s="43" t="s">
        <v>69</v>
      </c>
      <c r="F4" s="44"/>
      <c r="G4" s="44"/>
      <c r="H4" s="44"/>
    </row>
    <row r="5" s="27" customFormat="1" ht="53" customHeight="1" spans="1:8">
      <c r="A5" s="45" t="s">
        <v>70</v>
      </c>
      <c r="B5" s="46" t="s">
        <v>8</v>
      </c>
      <c r="C5" s="47" t="s">
        <v>9</v>
      </c>
      <c r="D5" s="48" t="s">
        <v>10</v>
      </c>
      <c r="E5" s="45" t="s">
        <v>70</v>
      </c>
      <c r="F5" s="46" t="s">
        <v>8</v>
      </c>
      <c r="G5" s="47" t="s">
        <v>9</v>
      </c>
      <c r="H5" s="48" t="s">
        <v>10</v>
      </c>
    </row>
    <row r="6" s="27" customFormat="1" ht="31" customHeight="1" spans="1:8">
      <c r="A6" s="49" t="s">
        <v>71</v>
      </c>
      <c r="B6" s="50">
        <v>1273</v>
      </c>
      <c r="C6" s="50">
        <v>1273</v>
      </c>
      <c r="D6" s="51">
        <f t="shared" ref="D6:D11" si="0">C6-B6</f>
        <v>0</v>
      </c>
      <c r="E6" s="52" t="s">
        <v>72</v>
      </c>
      <c r="F6" s="53">
        <f>F7+F11</f>
        <v>91300.269259</v>
      </c>
      <c r="G6" s="53">
        <f>G7+G11</f>
        <v>58300.269259</v>
      </c>
      <c r="H6" s="54">
        <f>G6-F6</f>
        <v>-33000</v>
      </c>
    </row>
    <row r="7" s="27" customFormat="1" ht="34" customHeight="1" spans="1:8">
      <c r="A7" s="55" t="s">
        <v>73</v>
      </c>
      <c r="B7" s="56">
        <v>1273</v>
      </c>
      <c r="C7" s="56">
        <v>1273</v>
      </c>
      <c r="D7" s="57">
        <f t="shared" si="0"/>
        <v>0</v>
      </c>
      <c r="E7" s="58" t="s">
        <v>74</v>
      </c>
      <c r="F7" s="59">
        <f>SUM(F8:F10)</f>
        <v>91300.269259</v>
      </c>
      <c r="G7" s="59">
        <f>SUM(G8:G10)</f>
        <v>58300.269259</v>
      </c>
      <c r="H7" s="60">
        <f t="shared" ref="H6:H10" si="1">G7-F7</f>
        <v>-33000</v>
      </c>
    </row>
    <row r="8" s="27" customFormat="1" ht="45" customHeight="1" spans="1:8">
      <c r="A8" s="55" t="s">
        <v>75</v>
      </c>
      <c r="B8" s="56">
        <v>1273</v>
      </c>
      <c r="C8" s="56">
        <v>1273</v>
      </c>
      <c r="D8" s="57">
        <f t="shared" si="0"/>
        <v>0</v>
      </c>
      <c r="E8" s="61" t="s">
        <v>76</v>
      </c>
      <c r="F8" s="59">
        <v>91268.944673</v>
      </c>
      <c r="G8" s="59">
        <v>57268.944673</v>
      </c>
      <c r="H8" s="60">
        <f t="shared" si="1"/>
        <v>-34000</v>
      </c>
    </row>
    <row r="9" s="27" customFormat="1" ht="33" customHeight="1" spans="1:8">
      <c r="A9" s="49" t="s">
        <v>77</v>
      </c>
      <c r="B9" s="50">
        <v>7504</v>
      </c>
      <c r="C9" s="50">
        <v>8430</v>
      </c>
      <c r="D9" s="51">
        <f t="shared" si="0"/>
        <v>926</v>
      </c>
      <c r="E9" s="58" t="s">
        <v>78</v>
      </c>
      <c r="F9" s="59">
        <v>31.324586</v>
      </c>
      <c r="G9" s="59">
        <v>31.324586</v>
      </c>
      <c r="H9" s="60">
        <f t="shared" si="1"/>
        <v>0</v>
      </c>
    </row>
    <row r="10" s="27" customFormat="1" ht="33" customHeight="1" spans="1:8">
      <c r="A10" s="55" t="s">
        <v>79</v>
      </c>
      <c r="B10" s="56">
        <v>7504</v>
      </c>
      <c r="C10" s="56">
        <f>B10+926</f>
        <v>8430</v>
      </c>
      <c r="D10" s="57">
        <f t="shared" si="0"/>
        <v>926</v>
      </c>
      <c r="E10" s="58" t="s">
        <v>80</v>
      </c>
      <c r="F10" s="59">
        <v>0</v>
      </c>
      <c r="G10" s="59">
        <v>1000</v>
      </c>
      <c r="H10" s="60">
        <f t="shared" si="1"/>
        <v>1000</v>
      </c>
    </row>
    <row r="11" s="27" customFormat="1" ht="33" customHeight="1" spans="1:8">
      <c r="A11" s="55" t="s">
        <v>81</v>
      </c>
      <c r="B11" s="56">
        <v>7504</v>
      </c>
      <c r="C11" s="56">
        <f>B11+926</f>
        <v>8430</v>
      </c>
      <c r="D11" s="57">
        <f t="shared" si="0"/>
        <v>926</v>
      </c>
      <c r="E11" s="62" t="s">
        <v>82</v>
      </c>
      <c r="F11" s="59">
        <f>F12</f>
        <v>0</v>
      </c>
      <c r="G11" s="59">
        <v>0</v>
      </c>
      <c r="H11" s="60">
        <f>F11-G11</f>
        <v>0</v>
      </c>
    </row>
    <row r="12" s="27" customFormat="1" ht="33" customHeight="1" spans="1:8">
      <c r="A12" s="55"/>
      <c r="B12" s="56"/>
      <c r="C12" s="56"/>
      <c r="D12" s="57"/>
      <c r="E12" s="61" t="s">
        <v>83</v>
      </c>
      <c r="F12" s="59"/>
      <c r="G12" s="59">
        <v>0</v>
      </c>
      <c r="H12" s="60">
        <f>F12-G12</f>
        <v>0</v>
      </c>
    </row>
    <row r="13" s="30" customFormat="1" ht="30" customHeight="1" spans="1:8">
      <c r="A13" s="63"/>
      <c r="B13" s="59"/>
      <c r="C13" s="59"/>
      <c r="D13" s="64"/>
      <c r="E13" s="52" t="s">
        <v>84</v>
      </c>
      <c r="F13" s="53">
        <f>F14+F17</f>
        <v>109292.786628</v>
      </c>
      <c r="G13" s="53">
        <f>G14+G17</f>
        <v>209292.536628</v>
      </c>
      <c r="H13" s="54">
        <f>G13-F13</f>
        <v>99999.75</v>
      </c>
    </row>
    <row r="14" s="27" customFormat="1" ht="34" customHeight="1" spans="1:8">
      <c r="A14" s="65"/>
      <c r="B14" s="66"/>
      <c r="C14" s="66"/>
      <c r="D14" s="57"/>
      <c r="E14" s="58" t="s">
        <v>85</v>
      </c>
      <c r="F14" s="67">
        <v>5792.786628</v>
      </c>
      <c r="G14" s="67">
        <f>SUM(G15:G16)</f>
        <v>5792.536628</v>
      </c>
      <c r="H14" s="60">
        <f t="shared" ref="H13:H19" si="2">G14-F14</f>
        <v>-0.25</v>
      </c>
    </row>
    <row r="15" s="27" customFormat="1" ht="34" customHeight="1" spans="1:10">
      <c r="A15" s="65"/>
      <c r="B15" s="68"/>
      <c r="C15" s="68"/>
      <c r="D15" s="51"/>
      <c r="E15" s="58" t="s">
        <v>86</v>
      </c>
      <c r="F15" s="56">
        <v>4245</v>
      </c>
      <c r="G15" s="56">
        <v>4245</v>
      </c>
      <c r="H15" s="60">
        <f t="shared" si="2"/>
        <v>0</v>
      </c>
      <c r="J15" s="32"/>
    </row>
    <row r="16" s="27" customFormat="1" ht="34" customHeight="1" spans="1:8">
      <c r="A16" s="65"/>
      <c r="B16" s="68"/>
      <c r="C16" s="68"/>
      <c r="D16" s="51"/>
      <c r="E16" s="58" t="s">
        <v>87</v>
      </c>
      <c r="F16" s="59">
        <v>1547.536628</v>
      </c>
      <c r="G16" s="59">
        <v>1547.536628</v>
      </c>
      <c r="H16" s="60">
        <f t="shared" si="2"/>
        <v>0</v>
      </c>
    </row>
    <row r="17" s="27" customFormat="1" ht="33" customHeight="1" spans="1:8">
      <c r="A17" s="65"/>
      <c r="B17" s="53"/>
      <c r="C17" s="53"/>
      <c r="D17" s="54"/>
      <c r="E17" s="58" t="s">
        <v>88</v>
      </c>
      <c r="F17" s="67">
        <f>F18</f>
        <v>103500</v>
      </c>
      <c r="G17" s="67">
        <f>G18</f>
        <v>203500</v>
      </c>
      <c r="H17" s="60">
        <f t="shared" si="2"/>
        <v>100000</v>
      </c>
    </row>
    <row r="18" s="27" customFormat="1" ht="33" customHeight="1" spans="1:8">
      <c r="A18" s="65"/>
      <c r="B18" s="53"/>
      <c r="C18" s="53"/>
      <c r="D18" s="54"/>
      <c r="E18" s="58" t="s">
        <v>89</v>
      </c>
      <c r="F18" s="67">
        <v>103500</v>
      </c>
      <c r="G18" s="67">
        <v>203500</v>
      </c>
      <c r="H18" s="60">
        <f t="shared" si="2"/>
        <v>100000</v>
      </c>
    </row>
    <row r="19" s="27" customFormat="1" ht="21" customHeight="1" spans="1:8">
      <c r="A19" s="65"/>
      <c r="B19" s="53"/>
      <c r="C19" s="53"/>
      <c r="D19" s="69"/>
      <c r="E19" s="70" t="s">
        <v>90</v>
      </c>
      <c r="F19" s="71">
        <f>F20</f>
        <v>9562</v>
      </c>
      <c r="G19" s="71">
        <f>G20</f>
        <v>10422</v>
      </c>
      <c r="H19" s="54">
        <f t="shared" si="2"/>
        <v>860</v>
      </c>
    </row>
    <row r="20" s="27" customFormat="1" ht="21" customHeight="1" spans="1:8">
      <c r="A20" s="65"/>
      <c r="B20" s="53"/>
      <c r="C20" s="53"/>
      <c r="D20" s="69"/>
      <c r="E20" s="72" t="s">
        <v>91</v>
      </c>
      <c r="F20" s="59">
        <v>9562</v>
      </c>
      <c r="G20" s="59">
        <f>G21+G22</f>
        <v>10422</v>
      </c>
      <c r="H20" s="60">
        <f t="shared" ref="H19:H23" si="3">G20-F20</f>
        <v>860</v>
      </c>
    </row>
    <row r="21" s="27" customFormat="1" ht="34" customHeight="1" spans="1:8">
      <c r="A21" s="65"/>
      <c r="B21" s="53"/>
      <c r="C21" s="53"/>
      <c r="D21" s="69"/>
      <c r="E21" s="72" t="s">
        <v>92</v>
      </c>
      <c r="F21" s="59">
        <v>3672</v>
      </c>
      <c r="G21" s="59">
        <v>3672</v>
      </c>
      <c r="H21" s="60">
        <f t="shared" si="3"/>
        <v>0</v>
      </c>
    </row>
    <row r="22" s="27" customFormat="1" ht="34" customHeight="1" spans="1:8">
      <c r="A22" s="65"/>
      <c r="B22" s="53"/>
      <c r="C22" s="53"/>
      <c r="D22" s="69"/>
      <c r="E22" s="72" t="s">
        <v>93</v>
      </c>
      <c r="F22" s="59">
        <v>5890</v>
      </c>
      <c r="G22" s="59">
        <v>6750</v>
      </c>
      <c r="H22" s="60">
        <f t="shared" si="3"/>
        <v>860</v>
      </c>
    </row>
    <row r="23" s="27" customFormat="1" ht="21" customHeight="1" spans="1:8">
      <c r="A23" s="65"/>
      <c r="B23" s="53"/>
      <c r="C23" s="53"/>
      <c r="D23" s="54"/>
      <c r="E23" s="52" t="s">
        <v>94</v>
      </c>
      <c r="F23" s="68">
        <f>F24</f>
        <v>115</v>
      </c>
      <c r="G23" s="68">
        <f>G24</f>
        <v>181</v>
      </c>
      <c r="H23" s="54">
        <f t="shared" si="3"/>
        <v>66</v>
      </c>
    </row>
    <row r="24" s="27" customFormat="1" ht="21" customHeight="1" spans="1:8">
      <c r="A24" s="65"/>
      <c r="B24" s="53"/>
      <c r="C24" s="53"/>
      <c r="D24" s="54"/>
      <c r="E24" s="58" t="s">
        <v>95</v>
      </c>
      <c r="F24" s="66">
        <v>115</v>
      </c>
      <c r="G24" s="66">
        <f>SUM(G25:G26)</f>
        <v>181</v>
      </c>
      <c r="H24" s="60">
        <f t="shared" ref="H23:H32" si="4">G24-F24</f>
        <v>66</v>
      </c>
    </row>
    <row r="25" s="27" customFormat="1" ht="31" customHeight="1" spans="1:8">
      <c r="A25" s="65"/>
      <c r="B25" s="53"/>
      <c r="C25" s="53"/>
      <c r="D25" s="54"/>
      <c r="E25" s="58" t="s">
        <v>96</v>
      </c>
      <c r="F25" s="59">
        <v>1</v>
      </c>
      <c r="G25" s="59">
        <v>1</v>
      </c>
      <c r="H25" s="60">
        <f t="shared" si="4"/>
        <v>0</v>
      </c>
    </row>
    <row r="26" s="27" customFormat="1" ht="42" customHeight="1" spans="1:8">
      <c r="A26" s="65"/>
      <c r="B26" s="53"/>
      <c r="C26" s="53"/>
      <c r="D26" s="54"/>
      <c r="E26" s="58" t="s">
        <v>97</v>
      </c>
      <c r="F26" s="59">
        <v>114</v>
      </c>
      <c r="G26" s="59">
        <v>180</v>
      </c>
      <c r="H26" s="60">
        <f t="shared" si="4"/>
        <v>66</v>
      </c>
    </row>
    <row r="27" s="27" customFormat="1" ht="24" customHeight="1" spans="1:8">
      <c r="A27" s="73" t="s">
        <v>98</v>
      </c>
      <c r="B27" s="53">
        <v>8777</v>
      </c>
      <c r="C27" s="53">
        <f>C6+C9</f>
        <v>9703</v>
      </c>
      <c r="D27" s="51">
        <f>C27-B27</f>
        <v>926</v>
      </c>
      <c r="E27" s="74" t="s">
        <v>99</v>
      </c>
      <c r="F27" s="71">
        <v>210269.805887</v>
      </c>
      <c r="G27" s="71">
        <f>SUM(G6,G13,G19,G23)</f>
        <v>278195.805887</v>
      </c>
      <c r="H27" s="54">
        <f t="shared" si="4"/>
        <v>67926</v>
      </c>
    </row>
    <row r="28" s="27" customFormat="1" ht="24" customHeight="1" spans="1:8">
      <c r="A28" s="49" t="s">
        <v>100</v>
      </c>
      <c r="B28" s="53">
        <f>SUM(B29,B34,B36)</f>
        <v>232745.365047</v>
      </c>
      <c r="C28" s="53">
        <f>SUM(C29,C34,C36)</f>
        <v>332745.365047</v>
      </c>
      <c r="D28" s="51">
        <f t="shared" ref="D28:D38" si="5">C28-B28</f>
        <v>100000</v>
      </c>
      <c r="E28" s="49" t="s">
        <v>101</v>
      </c>
      <c r="F28" s="50">
        <f>SUM(F29:F32)</f>
        <v>9502.55916000003</v>
      </c>
      <c r="G28" s="50">
        <f>SUM(G29:G32)</f>
        <v>42502.55916</v>
      </c>
      <c r="H28" s="54">
        <f t="shared" si="4"/>
        <v>33000</v>
      </c>
    </row>
    <row r="29" s="27" customFormat="1" ht="24" customHeight="1" spans="1:8">
      <c r="A29" s="55" t="s">
        <v>102</v>
      </c>
      <c r="B29" s="66">
        <f>B30+B32</f>
        <v>124493.75</v>
      </c>
      <c r="C29" s="66">
        <f>C30+C32</f>
        <v>124493.75</v>
      </c>
      <c r="D29" s="57">
        <f t="shared" si="5"/>
        <v>0</v>
      </c>
      <c r="E29" s="58" t="s">
        <v>103</v>
      </c>
      <c r="F29" s="67">
        <v>0</v>
      </c>
      <c r="G29" s="67">
        <v>0</v>
      </c>
      <c r="H29" s="60">
        <f t="shared" si="4"/>
        <v>0</v>
      </c>
    </row>
    <row r="30" s="27" customFormat="1" ht="24" customHeight="1" spans="1:8">
      <c r="A30" s="55" t="s">
        <v>104</v>
      </c>
      <c r="B30" s="66">
        <f>B31</f>
        <v>120000</v>
      </c>
      <c r="C30" s="66">
        <f>C31</f>
        <v>120000</v>
      </c>
      <c r="D30" s="57">
        <f t="shared" si="5"/>
        <v>0</v>
      </c>
      <c r="E30" s="58" t="s">
        <v>105</v>
      </c>
      <c r="F30" s="67">
        <v>0</v>
      </c>
      <c r="G30" s="67">
        <v>0</v>
      </c>
      <c r="H30" s="60">
        <f t="shared" si="4"/>
        <v>0</v>
      </c>
    </row>
    <row r="31" s="27" customFormat="1" ht="50" customHeight="1" spans="1:8">
      <c r="A31" s="65" t="s">
        <v>106</v>
      </c>
      <c r="B31" s="66">
        <v>120000</v>
      </c>
      <c r="C31" s="66">
        <v>120000</v>
      </c>
      <c r="D31" s="57">
        <f t="shared" si="5"/>
        <v>0</v>
      </c>
      <c r="E31" s="58" t="s">
        <v>107</v>
      </c>
      <c r="F31" s="67">
        <v>0</v>
      </c>
      <c r="G31" s="67">
        <v>0</v>
      </c>
      <c r="H31" s="60">
        <f t="shared" si="4"/>
        <v>0</v>
      </c>
    </row>
    <row r="32" s="27" customFormat="1" ht="25" customHeight="1" spans="1:8">
      <c r="A32" s="55" t="s">
        <v>108</v>
      </c>
      <c r="B32" s="66">
        <v>4493.75</v>
      </c>
      <c r="C32" s="66">
        <v>4493.75</v>
      </c>
      <c r="D32" s="57">
        <f t="shared" si="5"/>
        <v>0</v>
      </c>
      <c r="E32" s="75" t="s">
        <v>109</v>
      </c>
      <c r="F32" s="67">
        <v>9502.55916000003</v>
      </c>
      <c r="G32" s="67">
        <v>42502.55916</v>
      </c>
      <c r="H32" s="60">
        <f t="shared" si="4"/>
        <v>33000</v>
      </c>
    </row>
    <row r="33" s="31" customFormat="1" ht="25" customHeight="1" spans="1:10">
      <c r="A33" s="55" t="s">
        <v>110</v>
      </c>
      <c r="B33" s="66">
        <v>4493.75</v>
      </c>
      <c r="C33" s="66">
        <v>4493.75</v>
      </c>
      <c r="D33" s="57">
        <f t="shared" si="5"/>
        <v>0</v>
      </c>
      <c r="E33" s="76" t="s">
        <v>111</v>
      </c>
      <c r="F33" s="53">
        <f>F34</f>
        <v>21750</v>
      </c>
      <c r="G33" s="53">
        <f>G34</f>
        <v>21750</v>
      </c>
      <c r="H33" s="54">
        <f t="shared" ref="H33:H36" si="6">G33-F33</f>
        <v>0</v>
      </c>
      <c r="J33" s="80"/>
    </row>
    <row r="34" s="27" customFormat="1" ht="25" customHeight="1" spans="1:8">
      <c r="A34" s="65" t="s">
        <v>112</v>
      </c>
      <c r="B34" s="66">
        <f>B35</f>
        <v>103500</v>
      </c>
      <c r="C34" s="66">
        <f>C35</f>
        <v>203500</v>
      </c>
      <c r="D34" s="57">
        <f t="shared" si="5"/>
        <v>100000</v>
      </c>
      <c r="E34" s="75" t="s">
        <v>113</v>
      </c>
      <c r="F34" s="67">
        <f t="shared" ref="F34:H34" si="7">F35+F36</f>
        <v>21750</v>
      </c>
      <c r="G34" s="67">
        <f t="shared" si="7"/>
        <v>21750</v>
      </c>
      <c r="H34" s="60">
        <f t="shared" si="6"/>
        <v>0</v>
      </c>
    </row>
    <row r="35" s="27" customFormat="1" ht="32" customHeight="1" spans="1:8">
      <c r="A35" s="55" t="s">
        <v>114</v>
      </c>
      <c r="B35" s="66">
        <v>103500</v>
      </c>
      <c r="C35" s="66">
        <v>203500</v>
      </c>
      <c r="D35" s="57">
        <f t="shared" si="5"/>
        <v>100000</v>
      </c>
      <c r="E35" s="75" t="s">
        <v>115</v>
      </c>
      <c r="F35" s="59">
        <v>20250</v>
      </c>
      <c r="G35" s="59">
        <v>20250</v>
      </c>
      <c r="H35" s="60">
        <f t="shared" si="6"/>
        <v>0</v>
      </c>
    </row>
    <row r="36" s="27" customFormat="1" ht="40" customHeight="1" spans="1:8">
      <c r="A36" s="55" t="s">
        <v>116</v>
      </c>
      <c r="B36" s="66">
        <v>4751.61504700003</v>
      </c>
      <c r="C36" s="66">
        <v>4751.61504700003</v>
      </c>
      <c r="D36" s="57">
        <f t="shared" si="5"/>
        <v>0</v>
      </c>
      <c r="E36" s="75" t="s">
        <v>117</v>
      </c>
      <c r="F36" s="59">
        <v>1500</v>
      </c>
      <c r="G36" s="59">
        <v>1500</v>
      </c>
      <c r="H36" s="60">
        <f t="shared" si="6"/>
        <v>0</v>
      </c>
    </row>
    <row r="37" s="27" customFormat="1" ht="25" customHeight="1" spans="1:8">
      <c r="A37" s="65"/>
      <c r="B37" s="66"/>
      <c r="C37" s="66"/>
      <c r="D37" s="57"/>
      <c r="E37" s="75"/>
      <c r="F37" s="67"/>
      <c r="G37" s="67"/>
      <c r="H37" s="60"/>
    </row>
    <row r="38" s="27" customFormat="1" ht="25" customHeight="1" spans="1:8">
      <c r="A38" s="77" t="s">
        <v>118</v>
      </c>
      <c r="B38" s="78">
        <f>B27+B28</f>
        <v>241522.365047</v>
      </c>
      <c r="C38" s="78">
        <f>C27+C28</f>
        <v>342448.365047</v>
      </c>
      <c r="D38" s="79">
        <f>C38-B38</f>
        <v>100926</v>
      </c>
      <c r="E38" s="77" t="s">
        <v>118</v>
      </c>
      <c r="F38" s="78">
        <f>F27+F28+F33</f>
        <v>241522.365047</v>
      </c>
      <c r="G38" s="78">
        <f>G27+G28+G33</f>
        <v>342448.365047</v>
      </c>
      <c r="H38" s="79">
        <f>G38-F38</f>
        <v>100926</v>
      </c>
    </row>
  </sheetData>
  <mergeCells count="5">
    <mergeCell ref="A1:B1"/>
    <mergeCell ref="A2:H2"/>
    <mergeCell ref="A3:B3"/>
    <mergeCell ref="A4:D4"/>
    <mergeCell ref="E4:H4"/>
  </mergeCells>
  <pageMargins left="0.751388888888889" right="0.751388888888889" top="1" bottom="1" header="0.5" footer="0.5"/>
  <pageSetup paperSize="9" scale="95" firstPageNumber="3" fitToHeight="0" orientation="landscape" useFirstPageNumber="1" horizontalDpi="600"/>
  <headerFooter>
    <oddHeader>&amp;R&amp;24&amp;KFF0000&amp;P</oddHead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13"/>
  <sheetViews>
    <sheetView zoomScale="85" zoomScaleNormal="85" workbookViewId="0">
      <selection activeCell="D12" sqref="D12"/>
    </sheetView>
  </sheetViews>
  <sheetFormatPr defaultColWidth="9" defaultRowHeight="13.5" outlineLevelCol="4"/>
  <cols>
    <col min="1" max="1" width="9.625" customWidth="1"/>
    <col min="2" max="2" width="22.875" customWidth="1"/>
    <col min="3" max="3" width="23.375" customWidth="1"/>
    <col min="4" max="4" width="63.5" customWidth="1"/>
    <col min="5" max="5" width="18.3166666666667" customWidth="1"/>
  </cols>
  <sheetData>
    <row r="1" customFormat="1" ht="18" customHeight="1" spans="1:1">
      <c r="A1" s="19" t="s">
        <v>119</v>
      </c>
    </row>
    <row r="2" ht="35" customHeight="1" spans="1:5">
      <c r="A2" s="7" t="s">
        <v>120</v>
      </c>
      <c r="B2" s="7"/>
      <c r="C2" s="7"/>
      <c r="D2" s="7"/>
      <c r="E2" s="7"/>
    </row>
    <row r="3" ht="19" customHeight="1" spans="1:5">
      <c r="A3" s="4" t="s">
        <v>121</v>
      </c>
      <c r="B3" s="4"/>
      <c r="E3" s="9" t="s">
        <v>122</v>
      </c>
    </row>
    <row r="4" ht="31" customHeight="1" spans="1:5">
      <c r="A4" s="10" t="s">
        <v>6</v>
      </c>
      <c r="B4" s="10" t="s">
        <v>123</v>
      </c>
      <c r="C4" s="10" t="s">
        <v>124</v>
      </c>
      <c r="D4" s="10" t="s">
        <v>125</v>
      </c>
      <c r="E4" s="10" t="s">
        <v>126</v>
      </c>
    </row>
    <row r="5" ht="27" customHeight="1" spans="1:5">
      <c r="A5" s="20" t="s">
        <v>118</v>
      </c>
      <c r="B5" s="21"/>
      <c r="C5" s="21"/>
      <c r="D5" s="22"/>
      <c r="E5" s="23">
        <f>SUM(E6:E13)</f>
        <v>10</v>
      </c>
    </row>
    <row r="6" ht="78" customHeight="1" spans="1:5">
      <c r="A6" s="14">
        <v>1</v>
      </c>
      <c r="B6" s="24" t="s">
        <v>127</v>
      </c>
      <c r="C6" s="25" t="s">
        <v>128</v>
      </c>
      <c r="D6" s="26" t="s">
        <v>129</v>
      </c>
      <c r="E6" s="24">
        <v>2.5</v>
      </c>
    </row>
    <row r="7" ht="105" customHeight="1" spans="1:5">
      <c r="A7" s="14">
        <v>2</v>
      </c>
      <c r="B7" s="24" t="s">
        <v>127</v>
      </c>
      <c r="C7" s="25" t="s">
        <v>130</v>
      </c>
      <c r="D7" s="26" t="s">
        <v>131</v>
      </c>
      <c r="E7" s="24">
        <v>2.77</v>
      </c>
    </row>
    <row r="8" ht="74" customHeight="1" spans="1:5">
      <c r="A8" s="14">
        <v>3</v>
      </c>
      <c r="B8" s="24" t="s">
        <v>127</v>
      </c>
      <c r="C8" s="25" t="s">
        <v>132</v>
      </c>
      <c r="D8" s="26" t="s">
        <v>133</v>
      </c>
      <c r="E8" s="24">
        <v>1.8</v>
      </c>
    </row>
    <row r="9" ht="74" customHeight="1" spans="1:5">
      <c r="A9" s="14">
        <v>4</v>
      </c>
      <c r="B9" s="24" t="s">
        <v>127</v>
      </c>
      <c r="C9" s="25" t="s">
        <v>134</v>
      </c>
      <c r="D9" s="26" t="s">
        <v>135</v>
      </c>
      <c r="E9" s="24">
        <v>1.34</v>
      </c>
    </row>
    <row r="10" ht="74" customHeight="1" spans="1:5">
      <c r="A10" s="14">
        <v>5</v>
      </c>
      <c r="B10" s="24" t="s">
        <v>127</v>
      </c>
      <c r="C10" s="25" t="s">
        <v>136</v>
      </c>
      <c r="D10" s="26" t="s">
        <v>137</v>
      </c>
      <c r="E10" s="24">
        <v>0.63</v>
      </c>
    </row>
    <row r="11" ht="74" customHeight="1" spans="1:5">
      <c r="A11" s="14">
        <v>6</v>
      </c>
      <c r="B11" s="24" t="s">
        <v>127</v>
      </c>
      <c r="C11" s="25" t="s">
        <v>138</v>
      </c>
      <c r="D11" s="26" t="s">
        <v>139</v>
      </c>
      <c r="E11" s="24">
        <v>0.4</v>
      </c>
    </row>
    <row r="12" ht="74" customHeight="1" spans="1:5">
      <c r="A12" s="14">
        <v>7</v>
      </c>
      <c r="B12" s="24" t="s">
        <v>127</v>
      </c>
      <c r="C12" s="25" t="s">
        <v>140</v>
      </c>
      <c r="D12" s="26" t="s">
        <v>141</v>
      </c>
      <c r="E12" s="24">
        <v>0.4</v>
      </c>
    </row>
    <row r="13" ht="74" customHeight="1" spans="1:5">
      <c r="A13" s="14">
        <v>8</v>
      </c>
      <c r="B13" s="24" t="s">
        <v>127</v>
      </c>
      <c r="C13" s="25" t="s">
        <v>142</v>
      </c>
      <c r="D13" s="26" t="s">
        <v>143</v>
      </c>
      <c r="E13" s="24">
        <v>0.16</v>
      </c>
    </row>
  </sheetData>
  <mergeCells count="3">
    <mergeCell ref="A2:E2"/>
    <mergeCell ref="A3:B3"/>
    <mergeCell ref="A5:D5"/>
  </mergeCells>
  <pageMargins left="0.751388888888889" right="0.751388888888889" top="1" bottom="1" header="0.5" footer="0.5"/>
  <pageSetup paperSize="9" scale="96" firstPageNumber="6" fitToHeight="0" orientation="landscape" useFirstPageNumber="1" horizontalDpi="600"/>
  <headerFooter>
    <oddHeader>&amp;R&amp;24&amp;KFF0000&amp;P</oddHead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6381"/>
  <sheetViews>
    <sheetView tabSelected="1" workbookViewId="0">
      <selection activeCell="B14" sqref="B14"/>
    </sheetView>
  </sheetViews>
  <sheetFormatPr defaultColWidth="9" defaultRowHeight="13.5" outlineLevelCol="3"/>
  <cols>
    <col min="1" max="1" width="12.25" style="3" customWidth="1"/>
    <col min="2" max="2" width="56.625" customWidth="1"/>
    <col min="3" max="3" width="26.875" style="3" customWidth="1"/>
    <col min="4" max="4" width="36.875" style="3" customWidth="1"/>
  </cols>
  <sheetData>
    <row r="1" ht="23" customHeight="1" spans="1:4">
      <c r="A1" s="4" t="s">
        <v>144</v>
      </c>
      <c r="B1" s="5"/>
      <c r="C1" s="6"/>
      <c r="D1" s="6"/>
    </row>
    <row r="2" ht="28" customHeight="1" spans="1:4">
      <c r="A2" s="7" t="s">
        <v>145</v>
      </c>
      <c r="B2" s="7"/>
      <c r="C2" s="7"/>
      <c r="D2" s="7"/>
    </row>
    <row r="3" s="1" customFormat="1" ht="21" customHeight="1" spans="1:4">
      <c r="A3" s="4" t="s">
        <v>121</v>
      </c>
      <c r="B3" s="4"/>
      <c r="C3" s="8"/>
      <c r="D3" s="9" t="s">
        <v>122</v>
      </c>
    </row>
    <row r="4" s="2" customFormat="1" ht="35" customHeight="1" spans="1:4">
      <c r="A4" s="10" t="s">
        <v>6</v>
      </c>
      <c r="B4" s="10" t="s">
        <v>7</v>
      </c>
      <c r="C4" s="10" t="s">
        <v>146</v>
      </c>
      <c r="D4" s="10" t="s">
        <v>147</v>
      </c>
    </row>
    <row r="5" s="1" customFormat="1" ht="30" customHeight="1" spans="1:4">
      <c r="A5" s="11" t="s">
        <v>148</v>
      </c>
      <c r="B5" s="12"/>
      <c r="C5" s="13">
        <v>52.75</v>
      </c>
      <c r="D5" s="13"/>
    </row>
    <row r="6" s="1" customFormat="1" ht="30" customHeight="1" spans="1:4">
      <c r="A6" s="14" t="s">
        <v>14</v>
      </c>
      <c r="B6" s="15" t="s">
        <v>149</v>
      </c>
      <c r="C6" s="14">
        <v>8.3</v>
      </c>
      <c r="D6" s="14"/>
    </row>
    <row r="7" s="1" customFormat="1" ht="30" customHeight="1" spans="1:4">
      <c r="A7" s="14" t="s">
        <v>37</v>
      </c>
      <c r="B7" s="15" t="s">
        <v>150</v>
      </c>
      <c r="C7" s="14">
        <v>44.45</v>
      </c>
      <c r="D7" s="14"/>
    </row>
    <row r="8" s="1" customFormat="1" ht="30" customHeight="1" spans="1:4">
      <c r="A8" s="16" t="s">
        <v>151</v>
      </c>
      <c r="B8" s="17" t="s">
        <v>152</v>
      </c>
      <c r="C8" s="16">
        <v>22.35</v>
      </c>
      <c r="D8" s="16"/>
    </row>
    <row r="9" s="1" customFormat="1" ht="30" customHeight="1" spans="1:4">
      <c r="A9" s="14" t="s">
        <v>14</v>
      </c>
      <c r="B9" s="15" t="s">
        <v>149</v>
      </c>
      <c r="C9" s="14">
        <v>2</v>
      </c>
      <c r="D9" s="14"/>
    </row>
    <row r="10" s="1" customFormat="1" ht="30" customHeight="1" spans="1:4">
      <c r="A10" s="14" t="s">
        <v>37</v>
      </c>
      <c r="B10" s="18" t="s">
        <v>150</v>
      </c>
      <c r="C10" s="14">
        <v>20.35</v>
      </c>
      <c r="D10" s="14"/>
    </row>
    <row r="11" s="1" customFormat="1" ht="30" customHeight="1" spans="1:4">
      <c r="A11" s="14"/>
      <c r="B11" s="18" t="s">
        <v>153</v>
      </c>
      <c r="C11" s="14">
        <v>10.35</v>
      </c>
      <c r="D11" s="14"/>
    </row>
    <row r="12" s="1" customFormat="1" ht="30" customHeight="1" spans="1:4">
      <c r="A12" s="14"/>
      <c r="B12" s="18" t="s">
        <v>154</v>
      </c>
      <c r="C12" s="14">
        <v>10</v>
      </c>
      <c r="D12" s="14"/>
    </row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</sheetData>
  <mergeCells count="3">
    <mergeCell ref="A2:D2"/>
    <mergeCell ref="A3:B3"/>
    <mergeCell ref="A5:B5"/>
  </mergeCells>
  <printOptions horizontalCentered="1"/>
  <pageMargins left="0.751388888888889" right="0.751388888888889" top="1" bottom="1" header="0.5" footer="0.5"/>
  <pageSetup paperSize="9" firstPageNumber="5" orientation="landscape" useFirstPageNumber="1" horizontalDpi="600"/>
  <headerFooter>
    <oddHeader>&amp;R&amp;24&amp;KFF0000&amp;P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一般公共预算收支总表</vt:lpstr>
      <vt:lpstr>政府性基金预算收支总表</vt:lpstr>
      <vt:lpstr>新增债务安排表</vt:lpstr>
      <vt:lpstr>债务限额调整表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刘妍</dc:creator>
  <cp:lastModifiedBy>麦菁菁</cp:lastModifiedBy>
  <dcterms:created xsi:type="dcterms:W3CDTF">2018-08-30T06:05:00Z</dcterms:created>
  <cp:lastPrinted>2018-08-30T09:28:00Z</cp:lastPrinted>
  <dcterms:modified xsi:type="dcterms:W3CDTF">2022-07-20T03:12:38Z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7758A56DC8794525B31327FA17F308B2</vt:lpwstr>
  </property>
  <property fmtid="{D5CDD505-2E9C-101B-9397-08002B2CF9AE}" pid="4" name="KSOReadingLayout">
    <vt:bool>true</vt:bool>
  </property>
</Properties>
</file>